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2462C08F-43CD-45D5-A0BC-407921DF3F94}"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3" i="8"/>
  <c r="C47" i="8"/>
  <c r="C48" i="8" s="1"/>
  <c r="C57" i="8" s="1"/>
  <c r="C62" i="8"/>
  <c r="C63" i="8"/>
  <c r="D47" i="8"/>
  <c r="D61" i="8" s="1"/>
  <c r="D63" i="8"/>
  <c r="E63" i="8"/>
  <c r="F63" i="8"/>
  <c r="G63" i="8"/>
  <c r="H63" i="8"/>
  <c r="I63" i="8"/>
  <c r="J63" i="8"/>
  <c r="K63" i="8"/>
  <c r="L63" i="8"/>
  <c r="M63" i="8"/>
  <c r="N63" i="8"/>
  <c r="O63" i="8"/>
  <c r="P63" i="8"/>
  <c r="Q63" i="8"/>
  <c r="R63" i="8"/>
  <c r="B48" i="8"/>
  <c r="B57" i="8" s="1"/>
  <c r="B65" i="8"/>
  <c r="B75" i="8" s="1"/>
  <c r="B68" i="8"/>
  <c r="B76" i="8"/>
  <c r="B81" i="8"/>
  <c r="C65" i="8"/>
  <c r="C75" i="8" s="1"/>
  <c r="C68" i="8"/>
  <c r="C76" i="8"/>
  <c r="C81" i="8"/>
  <c r="D65" i="8"/>
  <c r="D75" i="8" s="1"/>
  <c r="D68" i="8"/>
  <c r="D76" i="8"/>
  <c r="D81" i="8"/>
  <c r="E65" i="8"/>
  <c r="E75" i="8" s="1"/>
  <c r="E68" i="8"/>
  <c r="E76" i="8" s="1"/>
  <c r="E81" i="8"/>
  <c r="F65" i="8"/>
  <c r="F75" i="8"/>
  <c r="F68" i="8"/>
  <c r="F76" i="8"/>
  <c r="F81" i="8"/>
  <c r="G65" i="8"/>
  <c r="G68" i="8"/>
  <c r="G76" i="8" s="1"/>
  <c r="G81" i="8"/>
  <c r="H65" i="8"/>
  <c r="H75" i="8"/>
  <c r="H68" i="8"/>
  <c r="H76" i="8"/>
  <c r="H81" i="8"/>
  <c r="I65" i="8"/>
  <c r="I75" i="8" s="1"/>
  <c r="I68" i="8"/>
  <c r="I76" i="8" s="1"/>
  <c r="I81" i="8"/>
  <c r="J65" i="8"/>
  <c r="J75" i="8" s="1"/>
  <c r="J68" i="8"/>
  <c r="J76" i="8"/>
  <c r="J81" i="8"/>
  <c r="K65" i="8"/>
  <c r="K68" i="8"/>
  <c r="K76" i="8" s="1"/>
  <c r="K81" i="8"/>
  <c r="L65" i="8"/>
  <c r="L75" i="8"/>
  <c r="L68" i="8"/>
  <c r="L76" i="8" s="1"/>
  <c r="L81" i="8"/>
  <c r="M65" i="8"/>
  <c r="M75" i="8" s="1"/>
  <c r="M68" i="8"/>
  <c r="M76" i="8" s="1"/>
  <c r="M81" i="8"/>
  <c r="N65" i="8"/>
  <c r="N75" i="8" s="1"/>
  <c r="N68" i="8"/>
  <c r="N76" i="8"/>
  <c r="N81" i="8"/>
  <c r="O65" i="8"/>
  <c r="O68" i="8"/>
  <c r="O76" i="8" s="1"/>
  <c r="O81" i="8"/>
  <c r="P65" i="8"/>
  <c r="P75" i="8"/>
  <c r="P68" i="8"/>
  <c r="P76" i="8"/>
  <c r="P81" i="8"/>
  <c r="Q65" i="8"/>
  <c r="Q75" i="8" s="1"/>
  <c r="Q68" i="8"/>
  <c r="Q76" i="8" s="1"/>
  <c r="Q81" i="8"/>
  <c r="R65" i="8"/>
  <c r="R75" i="8"/>
  <c r="R68" i="8"/>
  <c r="R76" i="8" s="1"/>
  <c r="R81" i="8"/>
  <c r="S63" i="8"/>
  <c r="S65" i="8"/>
  <c r="S75" i="8" s="1"/>
  <c r="S68" i="8"/>
  <c r="S76" i="8" s="1"/>
  <c r="S81" i="8"/>
  <c r="T63" i="8"/>
  <c r="T65" i="8"/>
  <c r="T75" i="8"/>
  <c r="T68" i="8"/>
  <c r="T76" i="8" s="1"/>
  <c r="T81" i="8"/>
  <c r="U63" i="8"/>
  <c r="U65" i="8"/>
  <c r="U75" i="8"/>
  <c r="U68" i="8"/>
  <c r="U76" i="8" s="1"/>
  <c r="U81" i="8"/>
  <c r="V63" i="8"/>
  <c r="V65" i="8"/>
  <c r="V75" i="8" s="1"/>
  <c r="V68" i="8"/>
  <c r="V76" i="8" s="1"/>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48" i="8" l="1"/>
  <c r="D57" i="8" s="1"/>
  <c r="D79" i="8" s="1"/>
  <c r="C61" i="8"/>
  <c r="C60" i="8"/>
  <c r="C59" i="8"/>
  <c r="D66" i="8"/>
  <c r="E66" i="8" s="1"/>
  <c r="F66" i="8" s="1"/>
  <c r="G66" i="8" s="1"/>
  <c r="H66" i="8" s="1"/>
  <c r="I66" i="8" s="1"/>
  <c r="J66" i="8" s="1"/>
  <c r="K66" i="8" s="1"/>
  <c r="L66" i="8" s="1"/>
  <c r="M66" i="8" s="1"/>
  <c r="N66" i="8" s="1"/>
  <c r="O66" i="8" s="1"/>
  <c r="P66" i="8" s="1"/>
  <c r="Q66" i="8" s="1"/>
  <c r="R66" i="8" s="1"/>
  <c r="S66" i="8" s="1"/>
  <c r="T66" i="8" s="1"/>
  <c r="U66" i="8" s="1"/>
  <c r="V66" i="8" s="1"/>
  <c r="W66" i="8" s="1"/>
  <c r="E47" i="8"/>
  <c r="B62" i="8"/>
  <c r="D62" i="8"/>
  <c r="D60" i="8"/>
  <c r="O75" i="8"/>
  <c r="K75" i="8"/>
  <c r="G75" i="8"/>
  <c r="C79" i="8"/>
  <c r="B79" i="8"/>
  <c r="D59" i="8"/>
  <c r="D58" i="8" s="1"/>
  <c r="B61" i="8"/>
  <c r="B60" i="8"/>
  <c r="E60" i="8" l="1"/>
  <c r="E59" i="8"/>
  <c r="E48" i="8"/>
  <c r="E57" i="8" s="1"/>
  <c r="E61" i="8"/>
  <c r="E62" i="8"/>
  <c r="F47" i="8"/>
  <c r="C58" i="8"/>
  <c r="B58" i="8"/>
  <c r="D64" i="8"/>
  <c r="D67" i="8" s="1"/>
  <c r="D78" i="8"/>
  <c r="C64" i="8" l="1"/>
  <c r="C67" i="8" s="1"/>
  <c r="C78" i="8"/>
  <c r="F59" i="8"/>
  <c r="F62" i="8"/>
  <c r="F48" i="8"/>
  <c r="F57" i="8" s="1"/>
  <c r="G47" i="8"/>
  <c r="F61" i="8"/>
  <c r="F60" i="8"/>
  <c r="F58" i="8" s="1"/>
  <c r="E79" i="8"/>
  <c r="E58" i="8"/>
  <c r="E78" i="8" s="1"/>
  <c r="B78" i="8"/>
  <c r="B64" i="8"/>
  <c r="B67" i="8" s="1"/>
  <c r="D74" i="8"/>
  <c r="D69" i="8"/>
  <c r="E64" i="8" l="1"/>
  <c r="E67" i="8" s="1"/>
  <c r="G61" i="8"/>
  <c r="H47" i="8"/>
  <c r="G62" i="8"/>
  <c r="G59" i="8"/>
  <c r="G60" i="8"/>
  <c r="G48" i="8"/>
  <c r="G57" i="8" s="1"/>
  <c r="G79" i="8" s="1"/>
  <c r="F79" i="8"/>
  <c r="F78" i="8"/>
  <c r="F64" i="8"/>
  <c r="F67" i="8" s="1"/>
  <c r="C74" i="8"/>
  <c r="C69" i="8"/>
  <c r="C70" i="8" s="1"/>
  <c r="C71" i="8" s="1"/>
  <c r="D70" i="8"/>
  <c r="D71" i="8"/>
  <c r="B74" i="8"/>
  <c r="B69" i="8"/>
  <c r="F74" i="8" l="1"/>
  <c r="F69" i="8"/>
  <c r="F70" i="8" s="1"/>
  <c r="F71" i="8" s="1"/>
  <c r="G58" i="8"/>
  <c r="G78" i="8" s="1"/>
  <c r="H60" i="8"/>
  <c r="H61" i="8"/>
  <c r="I47" i="8"/>
  <c r="H62" i="8"/>
  <c r="H48" i="8"/>
  <c r="H57" i="8" s="1"/>
  <c r="H59" i="8"/>
  <c r="H58" i="8" s="1"/>
  <c r="E74" i="8"/>
  <c r="E69" i="8"/>
  <c r="B70" i="8"/>
  <c r="B71" i="8" s="1"/>
  <c r="E70" i="8" l="1"/>
  <c r="E71" i="8" s="1"/>
  <c r="H79" i="8"/>
  <c r="H78" i="8"/>
  <c r="I60" i="8"/>
  <c r="I48" i="8"/>
  <c r="I57" i="8" s="1"/>
  <c r="I61" i="8"/>
  <c r="J47" i="8"/>
  <c r="I62" i="8"/>
  <c r="I59" i="8"/>
  <c r="I58" i="8" s="1"/>
  <c r="G64" i="8"/>
  <c r="G67" i="8" s="1"/>
  <c r="H64" i="8"/>
  <c r="H67" i="8" s="1"/>
  <c r="H74" i="8" s="1"/>
  <c r="B77" i="8"/>
  <c r="B82" i="8" s="1"/>
  <c r="C77" i="8"/>
  <c r="C82" i="8" s="1"/>
  <c r="C85" i="8" s="1"/>
  <c r="J48" i="8" l="1"/>
  <c r="J57" i="8" s="1"/>
  <c r="J79" i="8" s="1"/>
  <c r="J60" i="8"/>
  <c r="J61" i="8"/>
  <c r="K47" i="8"/>
  <c r="J62" i="8"/>
  <c r="J59" i="8"/>
  <c r="J58" i="8" s="1"/>
  <c r="G74" i="8"/>
  <c r="G69" i="8"/>
  <c r="G70" i="8" s="1"/>
  <c r="H69" i="8"/>
  <c r="I64" i="8"/>
  <c r="I67" i="8" s="1"/>
  <c r="I79" i="8"/>
  <c r="I78" i="8"/>
  <c r="D77" i="8"/>
  <c r="B83" i="8"/>
  <c r="C83" i="8"/>
  <c r="C87" i="8"/>
  <c r="B87" i="8"/>
  <c r="H70" i="8"/>
  <c r="J64" i="8"/>
  <c r="J67" i="8" s="1"/>
  <c r="I74" i="8" l="1"/>
  <c r="I69" i="8"/>
  <c r="I70" i="8" s="1"/>
  <c r="I71" i="8" s="1"/>
  <c r="J78" i="8"/>
  <c r="K60" i="8"/>
  <c r="K48" i="8"/>
  <c r="K57" i="8" s="1"/>
  <c r="K79" i="8" s="1"/>
  <c r="K61" i="8"/>
  <c r="L47" i="8"/>
  <c r="K62" i="8"/>
  <c r="K59" i="8"/>
  <c r="K58" i="8" s="1"/>
  <c r="K64" i="8" s="1"/>
  <c r="K67" i="8" s="1"/>
  <c r="G71" i="8"/>
  <c r="K74" i="8"/>
  <c r="K69" i="8"/>
  <c r="J74" i="8"/>
  <c r="J69" i="8"/>
  <c r="B88" i="8"/>
  <c r="B85" i="8"/>
  <c r="B86" i="8" s="1"/>
  <c r="H71" i="8"/>
  <c r="K78" i="8"/>
  <c r="D82" i="8"/>
  <c r="C88" i="8"/>
  <c r="E77" i="8"/>
  <c r="E82" i="8" s="1"/>
  <c r="E85" i="8" s="1"/>
  <c r="L60" i="8" l="1"/>
  <c r="L61" i="8"/>
  <c r="M47" i="8"/>
  <c r="L62" i="8"/>
  <c r="L48" i="8"/>
  <c r="L57" i="8" s="1"/>
  <c r="L59" i="8"/>
  <c r="L58" i="8" s="1"/>
  <c r="D85" i="8"/>
  <c r="D83" i="8"/>
  <c r="D88" i="8" s="1"/>
  <c r="E83" i="8"/>
  <c r="E88" i="8" s="1"/>
  <c r="E87" i="8"/>
  <c r="D87" i="8"/>
  <c r="C86" i="8"/>
  <c r="C89" i="8" s="1"/>
  <c r="K70" i="8"/>
  <c r="K71" i="8" s="1"/>
  <c r="F77" i="8"/>
  <c r="F82" i="8" s="1"/>
  <c r="F85" i="8" s="1"/>
  <c r="J70" i="8"/>
  <c r="J71" i="8"/>
  <c r="N47" i="8" l="1"/>
  <c r="M62" i="8"/>
  <c r="M59" i="8"/>
  <c r="M48" i="8"/>
  <c r="M57" i="8" s="1"/>
  <c r="M60" i="8"/>
  <c r="M61" i="8"/>
  <c r="B89" i="8"/>
  <c r="L79" i="8"/>
  <c r="L64" i="8"/>
  <c r="L67" i="8" s="1"/>
  <c r="L78" i="8"/>
  <c r="F87" i="8"/>
  <c r="F83" i="8"/>
  <c r="F88" i="8" s="1"/>
  <c r="D86" i="8"/>
  <c r="G77" i="8"/>
  <c r="L74" i="8" l="1"/>
  <c r="L69" i="8"/>
  <c r="M58" i="8"/>
  <c r="M64" i="8" s="1"/>
  <c r="M67" i="8" s="1"/>
  <c r="M79" i="8"/>
  <c r="M78" i="8"/>
  <c r="N62" i="8"/>
  <c r="N48" i="8"/>
  <c r="N57" i="8" s="1"/>
  <c r="N79" i="8" s="1"/>
  <c r="N59" i="8"/>
  <c r="N60" i="8"/>
  <c r="O47" i="8"/>
  <c r="N61" i="8"/>
  <c r="G82" i="8"/>
  <c r="D89" i="8"/>
  <c r="E86" i="8"/>
  <c r="H77" i="8"/>
  <c r="H82" i="8" s="1"/>
  <c r="H85" i="8" s="1"/>
  <c r="O59" i="8" l="1"/>
  <c r="O60" i="8"/>
  <c r="O48" i="8"/>
  <c r="O57" i="8" s="1"/>
  <c r="O61" i="8"/>
  <c r="P47" i="8"/>
  <c r="O62" i="8"/>
  <c r="M74" i="8"/>
  <c r="M69" i="8"/>
  <c r="N58" i="8"/>
  <c r="N78" i="8" s="1"/>
  <c r="N64" i="8"/>
  <c r="N67" i="8" s="1"/>
  <c r="N74" i="8" s="1"/>
  <c r="L70" i="8"/>
  <c r="L71" i="8"/>
  <c r="I77" i="8"/>
  <c r="I82" i="8" s="1"/>
  <c r="I85" i="8" s="1"/>
  <c r="G85" i="8"/>
  <c r="G83" i="8"/>
  <c r="G88" i="8" s="1"/>
  <c r="H87" i="8"/>
  <c r="G87" i="8"/>
  <c r="H83" i="8"/>
  <c r="E89" i="8"/>
  <c r="F86" i="8"/>
  <c r="F89" i="8" s="1"/>
  <c r="M70" i="8" l="1"/>
  <c r="M71" i="8" s="1"/>
  <c r="N69" i="8"/>
  <c r="I87" i="8"/>
  <c r="O79" i="8"/>
  <c r="O78" i="8"/>
  <c r="O64" i="8"/>
  <c r="O67" i="8" s="1"/>
  <c r="P61" i="8"/>
  <c r="Q47" i="8"/>
  <c r="P62" i="8"/>
  <c r="P48" i="8"/>
  <c r="P57" i="8" s="1"/>
  <c r="P59" i="8"/>
  <c r="P58" i="8" s="1"/>
  <c r="P60" i="8"/>
  <c r="J77" i="8"/>
  <c r="I83" i="8"/>
  <c r="I88" i="8" s="1"/>
  <c r="O58" i="8"/>
  <c r="G86" i="8"/>
  <c r="N70" i="8"/>
  <c r="H88" i="8"/>
  <c r="P78" i="8" l="1"/>
  <c r="P79" i="8"/>
  <c r="P64" i="8"/>
  <c r="P67" i="8" s="1"/>
  <c r="Q48" i="8"/>
  <c r="Q57" i="8" s="1"/>
  <c r="Q79" i="8" s="1"/>
  <c r="R47" i="8"/>
  <c r="Q60" i="8"/>
  <c r="Q61" i="8"/>
  <c r="Q62" i="8"/>
  <c r="Q59" i="8"/>
  <c r="Q58" i="8" s="1"/>
  <c r="Q78" i="8" s="1"/>
  <c r="J82" i="8"/>
  <c r="K77" i="8"/>
  <c r="O74" i="8"/>
  <c r="O69" i="8"/>
  <c r="O70" i="8" s="1"/>
  <c r="O71" i="8" s="1"/>
  <c r="G89" i="8"/>
  <c r="H86" i="8"/>
  <c r="N71" i="8"/>
  <c r="K82" i="8" l="1"/>
  <c r="L77" i="8"/>
  <c r="L82" i="8" s="1"/>
  <c r="L85" i="8" s="1"/>
  <c r="M77" i="8"/>
  <c r="M82" i="8" s="1"/>
  <c r="M85" i="8" s="1"/>
  <c r="Q64" i="8"/>
  <c r="Q67" i="8" s="1"/>
  <c r="Q74" i="8" s="1"/>
  <c r="R62" i="8"/>
  <c r="R59" i="8"/>
  <c r="R60" i="8"/>
  <c r="B29" i="8" s="1"/>
  <c r="R48" i="8"/>
  <c r="R57" i="8" s="1"/>
  <c r="R61" i="8"/>
  <c r="B32" i="8" s="1"/>
  <c r="S47" i="8"/>
  <c r="P74" i="8"/>
  <c r="P69" i="8"/>
  <c r="P70" i="8" s="1"/>
  <c r="P71" i="8" s="1"/>
  <c r="J85" i="8"/>
  <c r="J83" i="8"/>
  <c r="J88" i="8" s="1"/>
  <c r="J87" i="8"/>
  <c r="L87" i="8"/>
  <c r="H89" i="8"/>
  <c r="I86" i="8"/>
  <c r="R79" i="8" l="1"/>
  <c r="R58" i="8"/>
  <c r="B26" i="8" s="1"/>
  <c r="N77" i="8"/>
  <c r="Q69" i="8"/>
  <c r="M87" i="8"/>
  <c r="K85" i="8"/>
  <c r="L83" i="8"/>
  <c r="K87" i="8"/>
  <c r="K83" i="8"/>
  <c r="K88" i="8" s="1"/>
  <c r="S62" i="8"/>
  <c r="S59" i="8"/>
  <c r="S60" i="8"/>
  <c r="S61" i="8"/>
  <c r="T47" i="8"/>
  <c r="S48" i="8"/>
  <c r="S57" i="8" s="1"/>
  <c r="S79" i="8" s="1"/>
  <c r="M83" i="8"/>
  <c r="Q70" i="8"/>
  <c r="I89" i="8"/>
  <c r="J86" i="8"/>
  <c r="N82" i="8" l="1"/>
  <c r="O77" i="8"/>
  <c r="O82" i="8" s="1"/>
  <c r="O85" i="8" s="1"/>
  <c r="P77" i="8"/>
  <c r="P82" i="8" s="1"/>
  <c r="P85" i="8" s="1"/>
  <c r="L88" i="8"/>
  <c r="M88" i="8"/>
  <c r="S58" i="8"/>
  <c r="S64" i="8" s="1"/>
  <c r="S67" i="8" s="1"/>
  <c r="R78" i="8"/>
  <c r="R64" i="8"/>
  <c r="R67" i="8" s="1"/>
  <c r="T59" i="8"/>
  <c r="T60" i="8"/>
  <c r="T61" i="8"/>
  <c r="T48" i="8"/>
  <c r="T57" i="8" s="1"/>
  <c r="T79" i="8" s="1"/>
  <c r="U47" i="8"/>
  <c r="T62" i="8"/>
  <c r="Q71" i="8"/>
  <c r="J89" i="8"/>
  <c r="K86" i="8"/>
  <c r="R69" i="8" l="1"/>
  <c r="R74" i="8"/>
  <c r="T58" i="8"/>
  <c r="S69" i="8"/>
  <c r="S74" i="8"/>
  <c r="O87" i="8"/>
  <c r="N85" i="8"/>
  <c r="N83" i="8"/>
  <c r="N88" i="8" s="1"/>
  <c r="N87" i="8"/>
  <c r="O83" i="8"/>
  <c r="O88" i="8" s="1"/>
  <c r="P83" i="8"/>
  <c r="P88" i="8" s="1"/>
  <c r="P87" i="8"/>
  <c r="S78" i="8"/>
  <c r="U59" i="8"/>
  <c r="V47" i="8"/>
  <c r="U61" i="8"/>
  <c r="U48" i="8"/>
  <c r="U57" i="8" s="1"/>
  <c r="U60" i="8"/>
  <c r="U62" i="8"/>
  <c r="Q77" i="8"/>
  <c r="Q82" i="8" s="1"/>
  <c r="K89" i="8"/>
  <c r="L86" i="8"/>
  <c r="U79" i="8" l="1"/>
  <c r="U64" i="8"/>
  <c r="U67" i="8" s="1"/>
  <c r="Q85" i="8"/>
  <c r="Q83" i="8"/>
  <c r="Q88" i="8" s="1"/>
  <c r="Q87" i="8"/>
  <c r="S70" i="8"/>
  <c r="S77" i="8" s="1"/>
  <c r="S82" i="8" s="1"/>
  <c r="S85" i="8" s="1"/>
  <c r="T64" i="8"/>
  <c r="T67" i="8" s="1"/>
  <c r="T78" i="8"/>
  <c r="U58" i="8"/>
  <c r="U78" i="8" s="1"/>
  <c r="V61" i="8"/>
  <c r="W47" i="8"/>
  <c r="V62" i="8"/>
  <c r="V59" i="8"/>
  <c r="V48" i="8"/>
  <c r="V57" i="8" s="1"/>
  <c r="V60" i="8"/>
  <c r="R70" i="8"/>
  <c r="R77" i="8" s="1"/>
  <c r="R82" i="8" s="1"/>
  <c r="R71" i="8"/>
  <c r="L89" i="8"/>
  <c r="M86" i="8"/>
  <c r="R85" i="8" l="1"/>
  <c r="S87" i="8"/>
  <c r="S83" i="8"/>
  <c r="R87" i="8"/>
  <c r="T69" i="8"/>
  <c r="T74" i="8"/>
  <c r="S71" i="8"/>
  <c r="V58" i="8"/>
  <c r="V64" i="8" s="1"/>
  <c r="V67" i="8" s="1"/>
  <c r="W48" i="8"/>
  <c r="W57" i="8" s="1"/>
  <c r="W79" i="8" s="1"/>
  <c r="W62" i="8"/>
  <c r="W59" i="8"/>
  <c r="W61" i="8"/>
  <c r="W60" i="8"/>
  <c r="U69" i="8"/>
  <c r="U70" i="8" s="1"/>
  <c r="U74" i="8"/>
  <c r="V79" i="8"/>
  <c r="R83" i="8"/>
  <c r="R88" i="8" s="1"/>
  <c r="U71" i="8"/>
  <c r="M89" i="8"/>
  <c r="N86" i="8"/>
  <c r="W58" i="8" l="1"/>
  <c r="W64" i="8" s="1"/>
  <c r="W67" i="8" s="1"/>
  <c r="V74" i="8"/>
  <c r="V69" i="8"/>
  <c r="T70" i="8"/>
  <c r="T77" i="8" s="1"/>
  <c r="T82" i="8" s="1"/>
  <c r="V78" i="8"/>
  <c r="S88" i="8"/>
  <c r="W78" i="8"/>
  <c r="N89" i="8"/>
  <c r="O86" i="8"/>
  <c r="T85" i="8" l="1"/>
  <c r="T83" i="8"/>
  <c r="T88" i="8" s="1"/>
  <c r="T87" i="8"/>
  <c r="U77" i="8"/>
  <c r="U82" i="8" s="1"/>
  <c r="U85" i="8" s="1"/>
  <c r="V70" i="8"/>
  <c r="V77" i="8" s="1"/>
  <c r="V82" i="8" s="1"/>
  <c r="V85" i="8" s="1"/>
  <c r="V71" i="8"/>
  <c r="T71" i="8"/>
  <c r="W69" i="8"/>
  <c r="W74" i="8"/>
  <c r="O89" i="8"/>
  <c r="P86" i="8"/>
  <c r="V83" i="8" l="1"/>
  <c r="U87" i="8"/>
  <c r="U83" i="8"/>
  <c r="U88" i="8" s="1"/>
  <c r="W70" i="8"/>
  <c r="W77" i="8" s="1"/>
  <c r="W82" i="8" s="1"/>
  <c r="W85" i="8" s="1"/>
  <c r="W71" i="8"/>
  <c r="V87" i="8"/>
  <c r="W87" i="8"/>
  <c r="P89" i="8"/>
  <c r="Q86" i="8"/>
  <c r="W83" i="8" l="1"/>
  <c r="W88" i="8" s="1"/>
  <c r="G26" i="8" s="1"/>
  <c r="V88" i="8"/>
  <c r="Q89" i="8"/>
  <c r="R86" i="8"/>
  <c r="G28" i="8" l="1"/>
  <c r="R89" i="8"/>
  <c r="S86" i="8"/>
  <c r="S89" i="8" l="1"/>
  <c r="T86" i="8"/>
  <c r="T89" i="8" l="1"/>
  <c r="U86" i="8"/>
  <c r="U89" i="8" l="1"/>
  <c r="V86" i="8"/>
  <c r="V89" i="8" l="1"/>
  <c r="W86" i="8"/>
  <c r="W89" i="8" s="1"/>
  <c r="G27" i="8" l="1"/>
</calcChain>
</file>

<file path=xl/sharedStrings.xml><?xml version="1.0" encoding="utf-8"?>
<sst xmlns="http://schemas.openxmlformats.org/spreadsheetml/2006/main" count="1135" uniqueCount="565">
  <si>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</si>
  <si>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</si>
  <si>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</si>
  <si>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</si>
  <si>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</si>
  <si>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</si>
  <si>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</si>
  <si>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O_К2_22</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</si>
  <si>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</si>
  <si>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</si>
  <si>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</si>
  <si>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</si>
  <si>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</si>
  <si>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</si>
  <si>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</si>
  <si>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</si>
  <si>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</si>
  <si>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</si>
  <si>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</si>
  <si>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</si>
  <si>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</si>
  <si>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</si>
  <si>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</si>
  <si>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</si>
  <si>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</si>
  <si>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</si>
  <si>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</si>
  <si>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</si>
  <si>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</si>
  <si>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</si>
  <si>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</si>
  <si>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</si>
  <si>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</si>
  <si>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</si>
  <si>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</si>
  <si>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</si>
  <si>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</si>
  <si>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</si>
  <si>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</si>
  <si>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</si>
  <si>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</si>
  <si>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</si>
  <si>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</si>
  <si>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</si>
  <si>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</si>
  <si>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</si>
  <si>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</si>
  <si>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</si>
  <si>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</si>
  <si>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</si>
  <si>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</si>
  <si>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</si>
  <si>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</si>
  <si>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</si>
  <si>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</si>
  <si>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</si>
  <si>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</si>
  <si>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</si>
  <si>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</si>
  <si>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</si>
  <si>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</si>
  <si>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</si>
  <si>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</si>
  <si>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</si>
  <si>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</si>
  <si>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</si>
  <si>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</si>
  <si>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</si>
  <si>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</si>
  <si>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</si>
  <si>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</si>
  <si>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</si>
  <si>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</si>
  <si>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</si>
  <si>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</si>
  <si>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</si>
  <si>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</si>
  <si>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</si>
  <si>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</si>
  <si>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</si>
  <si>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</si>
  <si>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</si>
  <si>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</si>
  <si>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</si>
  <si>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</si>
  <si>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</si>
  <si>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</si>
  <si>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</si>
  <si>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</si>
  <si>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</si>
  <si>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</si>
  <si>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</si>
  <si>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</si>
  <si>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</si>
  <si>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</si>
  <si>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</si>
  <si>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</si>
  <si>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</si>
  <si>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</si>
  <si>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</si>
  <si>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</si>
  <si>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</si>
  <si>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</si>
  <si>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</si>
  <si>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</si>
  <si>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</si>
  <si>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</si>
  <si>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</si>
  <si>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</si>
  <si>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</si>
  <si>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</si>
  <si>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</si>
  <si>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</si>
  <si>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</si>
  <si>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</si>
  <si>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</si>
  <si>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</si>
  <si>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</si>
  <si>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</si>
  <si>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</si>
  <si>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</si>
  <si>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</si>
  <si>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</si>
  <si>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</si>
  <si>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</si>
  <si>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</si>
  <si>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</si>
  <si>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</si>
  <si>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</si>
  <si>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</si>
  <si>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</si>
  <si>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</si>
  <si>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</si>
  <si>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</si>
  <si>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</si>
  <si>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</si>
  <si>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</si>
  <si>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</si>
  <si>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</si>
  <si>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</si>
  <si>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</si>
  <si>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</si>
  <si>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</si>
  <si>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</si>
  <si>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</si>
  <si>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</si>
  <si>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</si>
  <si>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</si>
  <si>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</si>
  <si>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</si>
  <si>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</si>
  <si>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</si>
  <si>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</si>
  <si>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</si>
  <si>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</si>
  <si>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</si>
  <si>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</si>
  <si>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</si>
  <si>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</si>
  <si>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</si>
  <si>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</si>
  <si>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</si>
  <si>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</si>
  <si>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</si>
  <si>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</si>
  <si>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</si>
  <si>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</si>
  <si>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</si>
  <si>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</si>
  <si>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</si>
  <si>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</si>
  <si>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</si>
  <si>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</si>
  <si>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</si>
  <si>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</si>
  <si>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</si>
  <si>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</si>
  <si>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</si>
  <si>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</si>
  <si>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</si>
  <si>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</si>
  <si>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</si>
  <si>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</si>
  <si>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</si>
  <si>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</si>
  <si>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</si>
  <si>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</si>
  <si>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</si>
  <si>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</si>
  <si>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</si>
  <si>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</si>
  <si>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</si>
  <si>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</si>
  <si>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</si>
  <si>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</si>
  <si>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</si>
  <si>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</si>
  <si>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</si>
  <si>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</si>
  <si>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</si>
  <si>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</si>
  <si>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</si>
  <si>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</si>
  <si>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</si>
  <si>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</si>
  <si>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</si>
  <si>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</si>
  <si>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</si>
  <si>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</si>
  <si>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</si>
  <si>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</si>
  <si>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</si>
  <si>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</si>
  <si>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</si>
  <si>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</si>
  <si>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</si>
  <si>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</si>
  <si>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</si>
  <si>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</si>
  <si>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</si>
  <si>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</si>
  <si>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</si>
  <si>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</si>
  <si>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</si>
  <si>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</si>
  <si>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</si>
  <si>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</si>
  <si>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</si>
  <si>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</si>
  <si>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</si>
  <si>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</si>
  <si>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</si>
  <si>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</si>
  <si>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</si>
  <si>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</si>
  <si>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</si>
  <si>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</si>
  <si>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</si>
  <si>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</si>
  <si>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</si>
  <si>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</si>
  <si>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</si>
  <si>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</si>
  <si>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</si>
  <si>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</si>
  <si>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</si>
  <si>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</si>
  <si>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</si>
  <si>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</si>
  <si>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</si>
  <si>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</si>
  <si>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</si>
  <si>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</si>
  <si>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</si>
  <si>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</si>
  <si>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</si>
  <si>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</si>
  <si>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</si>
  <si>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</si>
  <si>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</si>
  <si>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</si>
  <si>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</si>
  <si>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</si>
  <si>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</si>
  <si>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</si>
  <si>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</si>
  <si>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</si>
  <si>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</si>
  <si>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</si>
  <si>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</si>
  <si>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</si>
  <si>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</si>
  <si>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</si>
  <si>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</si>
  <si>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</si>
  <si>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</si>
  <si>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</si>
  <si>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</si>
  <si>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</si>
  <si>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</si>
  <si>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</si>
  <si>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</si>
  <si>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</si>
  <si>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</si>
  <si>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</si>
  <si>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</si>
  <si>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</si>
  <si>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</si>
  <si>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</si>
  <si>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</si>
  <si>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</si>
  <si>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</si>
  <si>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</si>
  <si>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</si>
  <si>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</si>
  <si>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</si>
  <si>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</si>
  <si>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</si>
  <si>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</si>
  <si>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</si>
  <si>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</si>
  <si>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</si>
  <si>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</si>
  <si>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</si>
  <si>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</si>
  <si>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</si>
  <si>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</si>
  <si>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</si>
  <si>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</si>
  <si>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</si>
  <si>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</si>
  <si>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</si>
  <si>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</si>
  <si>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</si>
  <si>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</si>
  <si>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</si>
  <si>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</si>
  <si>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</si>
  <si>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</si>
  <si>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</si>
  <si>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</si>
  <si>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</si>
  <si>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</si>
  <si>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</si>
  <si>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</si>
  <si>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</si>
  <si>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</si>
  <si>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</si>
  <si>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</si>
  <si>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</si>
  <si>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</si>
  <si>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</si>
  <si>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</si>
  <si>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</si>
  <si>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</si>
  <si>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</si>
  <si>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</si>
  <si>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</si>
  <si>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</si>
  <si>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</si>
  <si>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</si>
  <si>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</si>
  <si>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</si>
  <si>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</si>
  <si>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</si>
  <si>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</si>
  <si>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</si>
  <si>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</si>
  <si>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</si>
  <si>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</si>
  <si>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</si>
  <si>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</si>
  <si>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</si>
  <si>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</si>
  <si>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</si>
  <si>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</si>
  <si>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</si>
  <si>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</si>
  <si>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</si>
  <si>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</si>
  <si>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</si>
  <si>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</si>
  <si>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</si>
  <si>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</si>
  <si>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</si>
  <si>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</si>
  <si>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</si>
  <si>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</si>
  <si>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</si>
  <si>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</si>
  <si>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</si>
  <si>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</si>
  <si>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</si>
  <si>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</si>
  <si>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</si>
  <si>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</si>
  <si>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</si>
  <si>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</si>
  <si>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</si>
  <si>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</si>
  <si>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</si>
  <si>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</si>
  <si>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</si>
  <si>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</si>
  <si>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</si>
  <si>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</si>
  <si>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</si>
  <si>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</si>
  <si>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</si>
  <si>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</si>
  <si>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</si>
  <si>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</si>
  <si>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</si>
  <si>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</si>
  <si>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</si>
  <si>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</si>
  <si>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</si>
  <si>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</si>
  <si>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</si>
  <si>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</si>
  <si>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</si>
  <si>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</si>
  <si>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</si>
  <si>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</si>
  <si>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</si>
  <si>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</si>
  <si>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</si>
  <si>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</si>
  <si>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</si>
  <si>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</si>
  <si>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</si>
  <si>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</si>
  <si>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</si>
  <si>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</si>
  <si>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</si>
  <si>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</si>
  <si>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</si>
  <si>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</si>
  <si>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</si>
  <si>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</si>
  <si>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</si>
  <si>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</si>
  <si>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</si>
  <si>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</si>
  <si>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</si>
  <si>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</si>
  <si>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</si>
  <si>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</si>
  <si>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</si>
  <si>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</si>
  <si>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</si>
  <si>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</si>
  <si>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</si>
  <si>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</si>
  <si>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</si>
  <si>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</si>
  <si>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</si>
  <si>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</si>
  <si>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</si>
  <si>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</si>
  <si>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</si>
  <si>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</si>
  <si>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</si>
  <si>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</si>
  <si>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</si>
  <si>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</si>
  <si>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</si>
  <si>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</si>
  <si>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</si>
  <si>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</si>
  <si>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</si>
  <si>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</si>
  <si>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</si>
  <si>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</si>
  <si>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</si>
  <si>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</si>
  <si>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</si>
  <si>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</si>
  <si>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</si>
  <si>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</si>
  <si>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</si>
  <si>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</si>
  <si>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</si>
  <si>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</si>
  <si>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</si>
  <si>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</si>
  <si>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</si>
  <si>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</si>
  <si>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</si>
  <si>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</si>
  <si>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</si>
  <si>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</si>
  <si>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</si>
  <si>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</si>
  <si>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</si>
  <si>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</si>
  <si>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</si>
  <si>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</si>
  <si>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</si>
  <si>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</si>
  <si>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</si>
  <si>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</si>
  <si>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</si>
  <si>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</si>
  <si>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</si>
  <si>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</si>
  <si>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</si>
  <si>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</si>
  <si>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</si>
  <si>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</si>
  <si>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</si>
  <si>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</si>
  <si>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</si>
  <si>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</si>
  <si>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</si>
  <si>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</si>
  <si>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</si>
  <si>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</si>
  <si>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</si>
  <si>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</si>
  <si>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</si>
  <si>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</si>
  <si>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</si>
  <si>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</si>
  <si>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</si>
  <si>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</si>
  <si>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</si>
  <si>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</si>
  <si>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</si>
  <si>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</si>
  <si>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</si>
  <si>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</si>
  <si>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</si>
  <si>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</si>
  <si>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</si>
  <si>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</si>
  <si>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</si>
  <si>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</si>
  <si>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</si>
  <si>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</si>
  <si>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</si>
  <si>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</si>
  <si>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</si>
  <si>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10 кВ № 6 ПС Ирень</t>
  </si>
  <si>
    <t>по всей трассе ВЛ</t>
  </si>
  <si>
    <t>АС-90,АС-70,АС-50</t>
  </si>
  <si>
    <t>СИП 3 1*120</t>
  </si>
  <si>
    <t>ВЛ</t>
  </si>
  <si>
    <t>ВЛИ</t>
  </si>
  <si>
    <t>ж/б</t>
  </si>
  <si>
    <t>№27 29.07.2024</t>
  </si>
  <si>
    <t>реконструкция</t>
  </si>
  <si>
    <t>ВЛ 10 кВ № 4 ПС Ирень</t>
  </si>
  <si>
    <t>№26 27.07.2024</t>
  </si>
  <si>
    <t>ВЛ 10 кВ № 9 ПС Кунгур-тяга</t>
  </si>
  <si>
    <t>АС-95</t>
  </si>
  <si>
    <t>№28 30.07.2024</t>
  </si>
  <si>
    <t>ПКГУП "КЭС"</t>
  </si>
  <si>
    <t>Реконструкция</t>
  </si>
  <si>
    <t>закупка не проведена</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</si>
  <si>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</si>
  <si>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Пермский край, Кунгурский муниципальный округ</t>
  </si>
  <si>
    <t xml:space="preserve">МВ×А-0;т.у.-0; км ЛЭП-25,53; шт-0; </t>
  </si>
  <si>
    <t>П</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</si>
  <si>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</si>
  <si>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</si>
  <si>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</si>
  <si>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</si>
  <si>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</si>
  <si>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</si>
  <si>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</si>
  <si>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1.2.2.1</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</si>
  <si>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</si>
  <si>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</si>
  <si>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</si>
  <si>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</si>
  <si>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</si>
  <si>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</si>
  <si>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</si>
  <si>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</si>
  <si>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43,27 млн руб с НДС</t>
  </si>
  <si>
    <t>36,05млн руб без НДС</t>
  </si>
  <si>
    <t>Предотвращение технологических нарушений, происходящих по причине обрывов проводов в результате износа оборудования (старение изоляции, потеря механической прочности провода, изменение свойств материалов и т.д.), а также падений веток на провода ВЛ. Выполнение требований ГОСТ 32144-2013.
Наличие трещин и сколов на железобетонных опорах, запрещающих дальнейшее их использование (п. 2.3.11 ПТЭЭП).
Наличие наклонов и смещений опор в грунте, требующее их переустановку ( п.539, 540, 543, 556, 557  Правил технической эксплуатации электрических станций и сетей Российской Федерации - Приказ Минэнерго РФ от 04 октября 2022 г. №1070).
Износ сечения магистрального провода по всей длине, требуется замена провода на магистрали c увеличением сечения в соответствии с текущими нагрузками ( п.539, 540, 543, 556, 557  Правил технической эксплуатации электрических станций и сетей Российской Федерации - Приказ Минэнерго РФ от 04 октября 2022 г. №1070).
Отсутствие габарита из-за наклона и коррозии железобетонных опор и металлических конструкций ( п.539, 540, 543, 556, 557  Правил технической эксплуатации электрических станций и сетей Российской Федерации - Приказ Минэнерго РФ от 04 октября 2022 г. №1070).</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</si>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</sst>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2768703.4098860379</c:v>
                </c:pt>
                <c:pt idx="3">
                  <c:v>4710161.2419752581</c:v>
                </c:pt>
                <c:pt idx="4">
                  <c:v>6821831.8619632646</c:v>
                </c:pt>
                <c:pt idx="5">
                  <c:v>9120670.3593067992</c:v>
                </c:pt>
                <c:pt idx="6">
                  <c:v>11625344.456818063</c:v>
                </c:pt>
                <c:pt idx="7">
                  <c:v>14356409.581797903</c:v>
                </c:pt>
                <c:pt idx="8">
                  <c:v>17336502.013698246</c:v>
                </c:pt>
                <c:pt idx="9">
                  <c:v>20590551.990195848</c:v>
                </c:pt>
                <c:pt idx="10">
                  <c:v>24146018.850784533</c:v>
                </c:pt>
                <c:pt idx="11">
                  <c:v>28033150.514998</c:v>
                </c:pt>
                <c:pt idx="12">
                  <c:v>32285269.833358448</c:v>
                </c:pt>
                <c:pt idx="13">
                  <c:v>36939090.615539692</c:v>
                </c:pt>
                <c:pt idx="14">
                  <c:v>42035066.434727326</c:v>
                </c:pt>
                <c:pt idx="15">
                  <c:v>47617775.632728584</c:v>
                </c:pt>
                <c:pt idx="16">
                  <c:v>53736346.310322948</c:v>
                </c:pt>
              </c:numCache>
            </c:numRef>
          </c:val>
          <c:smooth val="0"/>
          <c:extLst>
            <c:ext xmlns:c16="http://schemas.microsoft.com/office/drawing/2014/chart" uri="{C3380CC4-5D6E-409C-BE32-E72D297353CC}">
              <c16:uniqueId val="{00000000-6351-4A85-936A-5F310621E19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1585246.1548772834</c:v>
                </c:pt>
                <c:pt idx="3">
                  <c:v>1520446.2621107532</c:v>
                </c:pt>
                <c:pt idx="4">
                  <c:v>1463493.6658597304</c:v>
                </c:pt>
                <c:pt idx="5">
                  <c:v>1409920.7023311073</c:v>
                </c:pt>
                <c:pt idx="6">
                  <c:v>1359436.7528646907</c:v>
                </c:pt>
                <c:pt idx="7">
                  <c:v>1311781.1791543225</c:v>
                </c:pt>
                <c:pt idx="8">
                  <c:v>1266720.0075265653</c:v>
                </c:pt>
                <c:pt idx="9">
                  <c:v>1224042.9891966269</c:v>
                </c:pt>
                <c:pt idx="10">
                  <c:v>1183560.9934841422</c:v>
                </c:pt>
                <c:pt idx="11">
                  <c:v>1145103.6959094023</c:v>
                </c:pt>
                <c:pt idx="12">
                  <c:v>1108517.5274610543</c:v>
                </c:pt>
                <c:pt idx="13">
                  <c:v>1073663.8551944604</c:v>
                </c:pt>
                <c:pt idx="14">
                  <c:v>1040417.3677436196</c:v>
                </c:pt>
                <c:pt idx="15">
                  <c:v>1008664.6423597853</c:v>
                </c:pt>
                <c:pt idx="16">
                  <c:v>978302.87277204811</c:v>
                </c:pt>
              </c:numCache>
            </c:numRef>
          </c:val>
          <c:smooth val="0"/>
          <c:extLst>
            <c:ext xmlns:c16="http://schemas.microsoft.com/office/drawing/2014/chart" uri="{C3380CC4-5D6E-409C-BE32-E72D297353CC}">
              <c16:uniqueId val="{00000001-6351-4A85-936A-5F310621E19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551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552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553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556</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557</v>
      </c>
    </row>
    <row r="41" spans="1:24" ht="63" x14ac:dyDescent="0.25">
      <c r="A41" s="18" t="s">
        <v>48</v>
      </c>
      <c r="B41" s="24" t="s">
        <v>49</v>
      </c>
      <c r="C41" s="17" t="s">
        <v>558</v>
      </c>
    </row>
    <row r="42" spans="1:24" ht="47.25" x14ac:dyDescent="0.25">
      <c r="A42" s="18" t="s">
        <v>50</v>
      </c>
      <c r="B42" s="24" t="s">
        <v>51</v>
      </c>
      <c r="C42" s="17" t="s">
        <v>558</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559</v>
      </c>
    </row>
    <row r="47" spans="1:24" ht="18.75" customHeight="1" x14ac:dyDescent="0.25">
      <c r="A47" s="21"/>
      <c r="B47" s="22"/>
      <c r="C47" s="23"/>
    </row>
    <row r="48" spans="1:24" ht="31.5" x14ac:dyDescent="0.25">
      <c r="A48" s="18" t="s">
        <v>60</v>
      </c>
      <c r="B48" s="24" t="s">
        <v>61</v>
      </c>
      <c r="C48" s="25" t="s">
        <v>560</v>
      </c>
    </row>
    <row r="49" spans="1:3" ht="31.5" x14ac:dyDescent="0.25">
      <c r="A49" s="18" t="s">
        <v>62</v>
      </c>
      <c r="B49" s="24" t="s">
        <v>63</v>
      </c>
      <c r="C49" s="26" t="s">
        <v>561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O_К2_22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49.421431023669058</v>
      </c>
      <c r="D24" s="196">
        <v>0</v>
      </c>
      <c r="E24" s="196">
        <v>0</v>
      </c>
      <c r="F24" s="197">
        <v>0</v>
      </c>
      <c r="G24" s="196">
        <v>0</v>
      </c>
      <c r="H24" s="196">
        <v>0</v>
      </c>
      <c r="I24" s="196">
        <v>0</v>
      </c>
      <c r="J24" s="196">
        <v>0</v>
      </c>
      <c r="K24" s="196">
        <v>0</v>
      </c>
      <c r="L24" s="196">
        <v>10.3361981597113</v>
      </c>
      <c r="M24" s="196">
        <v>4</v>
      </c>
      <c r="N24" s="196">
        <v>0</v>
      </c>
      <c r="O24" s="196">
        <v>0</v>
      </c>
      <c r="P24" s="196">
        <v>19.529412294793364</v>
      </c>
      <c r="Q24" s="196">
        <v>4</v>
      </c>
      <c r="R24" s="196">
        <v>0</v>
      </c>
      <c r="S24" s="196">
        <v>0</v>
      </c>
      <c r="T24" s="196">
        <v>8.260326202315742</v>
      </c>
      <c r="U24" s="196">
        <v>4</v>
      </c>
      <c r="V24" s="196">
        <v>0</v>
      </c>
      <c r="W24" s="196">
        <v>0</v>
      </c>
      <c r="X24" s="196">
        <v>11.295494366848658</v>
      </c>
      <c r="Y24" s="196">
        <v>4</v>
      </c>
      <c r="Z24" s="196">
        <v>0</v>
      </c>
      <c r="AA24" s="196">
        <v>0</v>
      </c>
      <c r="AB24" s="196">
        <v>0</v>
      </c>
      <c r="AC24" s="196">
        <v>0</v>
      </c>
      <c r="AD24" s="196">
        <v>0</v>
      </c>
      <c r="AE24" s="198">
        <v>0</v>
      </c>
      <c r="AF24" s="199">
        <v>49.421431023669058</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11.295494366848658</v>
      </c>
      <c r="D27" s="26">
        <v>0</v>
      </c>
      <c r="E27" s="26">
        <v>0</v>
      </c>
      <c r="F27" s="203">
        <v>0</v>
      </c>
      <c r="G27" s="26">
        <v>0</v>
      </c>
      <c r="H27" s="26">
        <v>0</v>
      </c>
      <c r="I27" s="26">
        <v>0</v>
      </c>
      <c r="J27" s="26">
        <v>0</v>
      </c>
      <c r="K27" s="26">
        <v>0</v>
      </c>
      <c r="L27" s="26">
        <v>0</v>
      </c>
      <c r="M27" s="26">
        <v>0</v>
      </c>
      <c r="N27" s="26">
        <v>0</v>
      </c>
      <c r="O27" s="26">
        <v>0</v>
      </c>
      <c r="P27" s="26">
        <v>0</v>
      </c>
      <c r="Q27" s="26">
        <v>0</v>
      </c>
      <c r="R27" s="26">
        <v>0</v>
      </c>
      <c r="S27" s="26">
        <v>0</v>
      </c>
      <c r="T27" s="26">
        <v>0</v>
      </c>
      <c r="U27" s="26">
        <v>0</v>
      </c>
      <c r="V27" s="26">
        <v>0</v>
      </c>
      <c r="W27" s="26">
        <v>0</v>
      </c>
      <c r="X27" s="200">
        <v>11.295494366848658</v>
      </c>
      <c r="Y27" s="200">
        <v>4</v>
      </c>
      <c r="Z27" s="26">
        <v>0</v>
      </c>
      <c r="AA27" s="26">
        <v>0</v>
      </c>
      <c r="AB27" s="26">
        <v>0</v>
      </c>
      <c r="AC27" s="26">
        <v>0</v>
      </c>
      <c r="AD27" s="26">
        <v>0</v>
      </c>
      <c r="AE27" s="204">
        <v>0</v>
      </c>
      <c r="AF27" s="205">
        <v>11.295494366848658</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29.865610454504662</v>
      </c>
      <c r="D29" s="26">
        <v>0</v>
      </c>
      <c r="E29" s="26">
        <v>0</v>
      </c>
      <c r="F29" s="203">
        <v>0</v>
      </c>
      <c r="G29" s="26">
        <v>0</v>
      </c>
      <c r="H29" s="26">
        <v>0</v>
      </c>
      <c r="I29" s="26">
        <v>0</v>
      </c>
      <c r="J29" s="26">
        <v>0</v>
      </c>
      <c r="K29" s="26">
        <v>0</v>
      </c>
      <c r="L29" s="26">
        <v>10.3361981597113</v>
      </c>
      <c r="M29" s="26">
        <v>4</v>
      </c>
      <c r="N29" s="26">
        <v>0</v>
      </c>
      <c r="O29" s="26">
        <v>0</v>
      </c>
      <c r="P29" s="26">
        <v>19.529412294793364</v>
      </c>
      <c r="Q29" s="26">
        <v>4</v>
      </c>
      <c r="R29" s="26">
        <v>0</v>
      </c>
      <c r="S29" s="26">
        <v>0</v>
      </c>
      <c r="T29" s="26">
        <v>0</v>
      </c>
      <c r="U29" s="26">
        <v>0</v>
      </c>
      <c r="V29" s="26">
        <v>0</v>
      </c>
      <c r="W29" s="26">
        <v>0</v>
      </c>
      <c r="X29" s="26">
        <v>0</v>
      </c>
      <c r="Y29" s="26">
        <v>0</v>
      </c>
      <c r="Z29" s="26">
        <v>0</v>
      </c>
      <c r="AA29" s="26">
        <v>0</v>
      </c>
      <c r="AB29" s="26">
        <v>0</v>
      </c>
      <c r="AC29" s="26">
        <v>0</v>
      </c>
      <c r="AD29" s="26">
        <v>0</v>
      </c>
      <c r="AE29" s="204">
        <v>0</v>
      </c>
      <c r="AF29" s="205">
        <v>29.865610454504662</v>
      </c>
      <c r="AG29" s="200">
        <v>0</v>
      </c>
    </row>
    <row r="30" spans="1:37" s="7" customFormat="1" ht="47.25" x14ac:dyDescent="0.25">
      <c r="A30" s="207" t="s">
        <v>16</v>
      </c>
      <c r="B30" s="208" t="s">
        <v>357</v>
      </c>
      <c r="C30" s="200">
        <v>41.184525853057586</v>
      </c>
      <c r="D30" s="200">
        <v>0</v>
      </c>
      <c r="E30" s="200">
        <v>0</v>
      </c>
      <c r="F30" s="200">
        <v>0</v>
      </c>
      <c r="G30" s="200">
        <v>0</v>
      </c>
      <c r="H30" s="200">
        <v>0</v>
      </c>
      <c r="I30" s="200">
        <v>0</v>
      </c>
      <c r="J30" s="200">
        <v>0</v>
      </c>
      <c r="K30" s="200">
        <v>0</v>
      </c>
      <c r="L30" s="200">
        <v>8.6134984664261118</v>
      </c>
      <c r="M30" s="200">
        <v>4</v>
      </c>
      <c r="N30" s="26">
        <v>0</v>
      </c>
      <c r="O30" s="200">
        <v>0</v>
      </c>
      <c r="P30" s="200">
        <v>16.274510245661137</v>
      </c>
      <c r="Q30" s="200">
        <v>4</v>
      </c>
      <c r="R30" s="26">
        <v>0</v>
      </c>
      <c r="S30" s="200">
        <v>0</v>
      </c>
      <c r="T30" s="200">
        <v>6.8836051685964517</v>
      </c>
      <c r="U30" s="200">
        <v>4</v>
      </c>
      <c r="V30" s="200">
        <v>0</v>
      </c>
      <c r="W30" s="200">
        <v>0</v>
      </c>
      <c r="X30" s="200">
        <v>9.4129119723738803</v>
      </c>
      <c r="Y30" s="200">
        <v>4</v>
      </c>
      <c r="Z30" s="200">
        <v>0</v>
      </c>
      <c r="AA30" s="200">
        <v>0</v>
      </c>
      <c r="AB30" s="200">
        <v>0</v>
      </c>
      <c r="AC30" s="200">
        <v>0</v>
      </c>
      <c r="AD30" s="200">
        <v>0</v>
      </c>
      <c r="AE30" s="209">
        <v>0</v>
      </c>
      <c r="AF30" s="199">
        <v>41.184525853057579</v>
      </c>
      <c r="AG30" s="200">
        <v>0</v>
      </c>
    </row>
    <row r="31" spans="1:37" x14ac:dyDescent="0.25">
      <c r="A31" s="201" t="s">
        <v>358</v>
      </c>
      <c r="B31" s="202" t="s">
        <v>359</v>
      </c>
      <c r="C31" s="200">
        <v>4.118452585305759</v>
      </c>
      <c r="D31" s="200">
        <v>0</v>
      </c>
      <c r="E31" s="26">
        <v>0</v>
      </c>
      <c r="F31" s="26">
        <v>0</v>
      </c>
      <c r="G31" s="200">
        <v>0</v>
      </c>
      <c r="H31" s="26">
        <v>0</v>
      </c>
      <c r="I31" s="26">
        <v>0</v>
      </c>
      <c r="J31" s="200">
        <v>0</v>
      </c>
      <c r="K31" s="26">
        <v>0</v>
      </c>
      <c r="L31" s="26">
        <v>0.86134984664261127</v>
      </c>
      <c r="M31" s="200">
        <v>4</v>
      </c>
      <c r="N31" s="200">
        <v>0</v>
      </c>
      <c r="O31" s="26">
        <v>0</v>
      </c>
      <c r="P31" s="200">
        <v>1.6274510245661138</v>
      </c>
      <c r="Q31" s="26">
        <v>4</v>
      </c>
      <c r="R31" s="200">
        <v>0</v>
      </c>
      <c r="S31" s="26">
        <v>0</v>
      </c>
      <c r="T31" s="200">
        <v>0.68836051685964517</v>
      </c>
      <c r="U31" s="26">
        <v>4</v>
      </c>
      <c r="V31" s="200">
        <v>0</v>
      </c>
      <c r="W31" s="26">
        <v>0</v>
      </c>
      <c r="X31" s="26">
        <v>0.94129119723738819</v>
      </c>
      <c r="Y31" s="200">
        <v>4</v>
      </c>
      <c r="Z31" s="200">
        <v>0</v>
      </c>
      <c r="AA31" s="26">
        <v>0</v>
      </c>
      <c r="AB31" s="26">
        <v>0</v>
      </c>
      <c r="AC31" s="26">
        <v>0</v>
      </c>
      <c r="AD31" s="200">
        <v>0</v>
      </c>
      <c r="AE31" s="204">
        <v>0</v>
      </c>
      <c r="AF31" s="199">
        <v>4.1184525853057581</v>
      </c>
      <c r="AG31" s="200">
        <v>0</v>
      </c>
    </row>
    <row r="32" spans="1:37" ht="31.5" x14ac:dyDescent="0.25">
      <c r="A32" s="201" t="s">
        <v>360</v>
      </c>
      <c r="B32" s="202" t="s">
        <v>361</v>
      </c>
      <c r="C32" s="200">
        <v>10.296131463264397</v>
      </c>
      <c r="D32" s="200">
        <v>0</v>
      </c>
      <c r="E32" s="26">
        <v>0</v>
      </c>
      <c r="F32" s="26">
        <v>0</v>
      </c>
      <c r="G32" s="200">
        <v>0</v>
      </c>
      <c r="H32" s="26">
        <v>0</v>
      </c>
      <c r="I32" s="26">
        <v>0</v>
      </c>
      <c r="J32" s="200">
        <v>0</v>
      </c>
      <c r="K32" s="26">
        <v>0</v>
      </c>
      <c r="L32" s="26">
        <v>2.153374616606528</v>
      </c>
      <c r="M32" s="200">
        <v>4</v>
      </c>
      <c r="N32" s="200">
        <v>0</v>
      </c>
      <c r="O32" s="26">
        <v>0</v>
      </c>
      <c r="P32" s="200">
        <v>4.0686275614152843</v>
      </c>
      <c r="Q32" s="26">
        <v>4</v>
      </c>
      <c r="R32" s="200">
        <v>0</v>
      </c>
      <c r="S32" s="26">
        <v>0</v>
      </c>
      <c r="T32" s="200">
        <v>1.7209012921491129</v>
      </c>
      <c r="U32" s="26">
        <v>4</v>
      </c>
      <c r="V32" s="200">
        <v>0</v>
      </c>
      <c r="W32" s="26">
        <v>0</v>
      </c>
      <c r="X32" s="26">
        <v>2.3532279930934701</v>
      </c>
      <c r="Y32" s="200">
        <v>4</v>
      </c>
      <c r="Z32" s="200">
        <v>0</v>
      </c>
      <c r="AA32" s="26">
        <v>0</v>
      </c>
      <c r="AB32" s="26">
        <v>0</v>
      </c>
      <c r="AC32" s="26">
        <v>0</v>
      </c>
      <c r="AD32" s="200">
        <v>0</v>
      </c>
      <c r="AE32" s="204">
        <v>0</v>
      </c>
      <c r="AF32" s="199">
        <v>10.296131463264395</v>
      </c>
      <c r="AG32" s="200">
        <v>0</v>
      </c>
    </row>
    <row r="33" spans="1:33" x14ac:dyDescent="0.25">
      <c r="A33" s="201" t="s">
        <v>362</v>
      </c>
      <c r="B33" s="202" t="s">
        <v>363</v>
      </c>
      <c r="C33" s="200">
        <v>24.71071551183455</v>
      </c>
      <c r="D33" s="200">
        <v>0</v>
      </c>
      <c r="E33" s="26">
        <v>0</v>
      </c>
      <c r="F33" s="26">
        <v>0</v>
      </c>
      <c r="G33" s="200">
        <v>0</v>
      </c>
      <c r="H33" s="26">
        <v>0</v>
      </c>
      <c r="I33" s="26">
        <v>0</v>
      </c>
      <c r="J33" s="200">
        <v>0</v>
      </c>
      <c r="K33" s="26">
        <v>0</v>
      </c>
      <c r="L33" s="26">
        <v>5.1680990798556667</v>
      </c>
      <c r="M33" s="200">
        <v>4</v>
      </c>
      <c r="N33" s="200">
        <v>0</v>
      </c>
      <c r="O33" s="26">
        <v>0</v>
      </c>
      <c r="P33" s="200">
        <v>9.7647061473966819</v>
      </c>
      <c r="Q33" s="26">
        <v>4</v>
      </c>
      <c r="R33" s="200">
        <v>0</v>
      </c>
      <c r="S33" s="26">
        <v>0</v>
      </c>
      <c r="T33" s="200">
        <v>4.130163101157871</v>
      </c>
      <c r="U33" s="26">
        <v>4</v>
      </c>
      <c r="V33" s="200">
        <v>0</v>
      </c>
      <c r="W33" s="26">
        <v>0</v>
      </c>
      <c r="X33" s="26">
        <v>5.647747183424328</v>
      </c>
      <c r="Y33" s="200">
        <v>4</v>
      </c>
      <c r="Z33" s="200">
        <v>0</v>
      </c>
      <c r="AA33" s="26">
        <v>0</v>
      </c>
      <c r="AB33" s="26">
        <v>0</v>
      </c>
      <c r="AC33" s="26">
        <v>0</v>
      </c>
      <c r="AD33" s="200">
        <v>0</v>
      </c>
      <c r="AE33" s="204">
        <v>0</v>
      </c>
      <c r="AF33" s="199">
        <v>24.71071551183455</v>
      </c>
      <c r="AG33" s="200">
        <v>0</v>
      </c>
    </row>
    <row r="34" spans="1:33" x14ac:dyDescent="0.25">
      <c r="A34" s="201" t="s">
        <v>364</v>
      </c>
      <c r="B34" s="202" t="s">
        <v>365</v>
      </c>
      <c r="C34" s="200">
        <v>2.0592262926528795</v>
      </c>
      <c r="D34" s="200">
        <v>0</v>
      </c>
      <c r="E34" s="26">
        <v>0</v>
      </c>
      <c r="F34" s="26">
        <v>0</v>
      </c>
      <c r="G34" s="200">
        <v>0</v>
      </c>
      <c r="H34" s="26">
        <v>0</v>
      </c>
      <c r="I34" s="26">
        <v>0</v>
      </c>
      <c r="J34" s="200">
        <v>0</v>
      </c>
      <c r="K34" s="26">
        <v>0</v>
      </c>
      <c r="L34" s="26">
        <v>0.43067492332130564</v>
      </c>
      <c r="M34" s="200">
        <v>4</v>
      </c>
      <c r="N34" s="200">
        <v>0</v>
      </c>
      <c r="O34" s="26">
        <v>0</v>
      </c>
      <c r="P34" s="200">
        <v>0.81372551228305701</v>
      </c>
      <c r="Q34" s="26">
        <v>4</v>
      </c>
      <c r="R34" s="200">
        <v>0</v>
      </c>
      <c r="S34" s="26">
        <v>0</v>
      </c>
      <c r="T34" s="200">
        <v>0.34418025842982264</v>
      </c>
      <c r="U34" s="26">
        <v>4</v>
      </c>
      <c r="V34" s="200">
        <v>0</v>
      </c>
      <c r="W34" s="26">
        <v>0</v>
      </c>
      <c r="X34" s="26">
        <v>0.47064559861869404</v>
      </c>
      <c r="Y34" s="200">
        <v>4</v>
      </c>
      <c r="Z34" s="200">
        <v>0</v>
      </c>
      <c r="AA34" s="26">
        <v>0</v>
      </c>
      <c r="AB34" s="26">
        <v>0</v>
      </c>
      <c r="AC34" s="26">
        <v>0</v>
      </c>
      <c r="AD34" s="200">
        <v>0</v>
      </c>
      <c r="AE34" s="204">
        <v>0</v>
      </c>
      <c r="AF34" s="199">
        <v>2.059226292652879</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25.53</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25.53</v>
      </c>
      <c r="Y38" s="26">
        <v>4</v>
      </c>
      <c r="Z38" s="26">
        <v>0</v>
      </c>
      <c r="AA38" s="26">
        <v>0</v>
      </c>
      <c r="AB38" s="26">
        <v>0</v>
      </c>
      <c r="AC38" s="26">
        <v>0</v>
      </c>
      <c r="AD38" s="26">
        <v>0</v>
      </c>
      <c r="AE38" s="204">
        <v>0</v>
      </c>
      <c r="AF38" s="205">
        <v>25.53</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25.53</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25.53</v>
      </c>
      <c r="Y48" s="200">
        <v>4</v>
      </c>
      <c r="Z48" s="200">
        <v>0</v>
      </c>
      <c r="AA48" s="200">
        <v>0</v>
      </c>
      <c r="AB48" s="200">
        <v>0</v>
      </c>
      <c r="AC48" s="200">
        <v>0</v>
      </c>
      <c r="AD48" s="200">
        <v>0</v>
      </c>
      <c r="AE48" s="200">
        <v>0</v>
      </c>
      <c r="AF48" s="200">
        <v>25.53</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41.184525853057586</v>
      </c>
      <c r="D55" s="200">
        <v>0</v>
      </c>
      <c r="E55" s="200">
        <v>0</v>
      </c>
      <c r="F55" s="200">
        <v>0</v>
      </c>
      <c r="G55" s="200">
        <v>0</v>
      </c>
      <c r="H55" s="200">
        <v>0</v>
      </c>
      <c r="I55" s="200">
        <v>0</v>
      </c>
      <c r="J55" s="200">
        <v>0</v>
      </c>
      <c r="K55" s="200">
        <v>0</v>
      </c>
      <c r="L55" s="200">
        <v>8.6134984664261118</v>
      </c>
      <c r="M55" s="200">
        <v>4</v>
      </c>
      <c r="N55" s="200">
        <v>0</v>
      </c>
      <c r="O55" s="200">
        <v>0</v>
      </c>
      <c r="P55" s="200">
        <v>16.274510245661137</v>
      </c>
      <c r="Q55" s="200">
        <v>4</v>
      </c>
      <c r="R55" s="200">
        <v>0</v>
      </c>
      <c r="S55" s="200">
        <v>0</v>
      </c>
      <c r="T55" s="200">
        <v>6.8836051685964517</v>
      </c>
      <c r="U55" s="200">
        <v>4</v>
      </c>
      <c r="V55" s="200">
        <v>0</v>
      </c>
      <c r="W55" s="200">
        <v>0</v>
      </c>
      <c r="X55" s="200">
        <v>9.4129119723738803</v>
      </c>
      <c r="Y55" s="200">
        <v>4</v>
      </c>
      <c r="Z55" s="200">
        <v>0</v>
      </c>
      <c r="AA55" s="200">
        <v>0</v>
      </c>
      <c r="AB55" s="200">
        <v>0</v>
      </c>
      <c r="AC55" s="200">
        <v>0</v>
      </c>
      <c r="AD55" s="200">
        <v>0</v>
      </c>
      <c r="AE55" s="200">
        <v>0</v>
      </c>
      <c r="AF55" s="200">
        <v>41.184525853057579</v>
      </c>
      <c r="AG55" s="200">
        <v>0</v>
      </c>
    </row>
    <row r="56" spans="1:33" x14ac:dyDescent="0.25">
      <c r="A56" s="146" t="s">
        <v>397</v>
      </c>
      <c r="B56" s="202" t="s">
        <v>398</v>
      </c>
      <c r="C56" s="26">
        <v>41.184525853057586</v>
      </c>
      <c r="D56" s="26">
        <v>0</v>
      </c>
      <c r="E56" s="26">
        <v>0</v>
      </c>
      <c r="F56" s="26">
        <v>0</v>
      </c>
      <c r="G56" s="26">
        <v>0</v>
      </c>
      <c r="H56" s="26">
        <v>0</v>
      </c>
      <c r="I56" s="26">
        <v>0</v>
      </c>
      <c r="J56" s="26">
        <v>0</v>
      </c>
      <c r="K56" s="26">
        <v>0</v>
      </c>
      <c r="L56" s="26">
        <v>8.6134984664261118</v>
      </c>
      <c r="M56" s="26">
        <v>4</v>
      </c>
      <c r="N56" s="26">
        <v>0</v>
      </c>
      <c r="O56" s="26">
        <v>0</v>
      </c>
      <c r="P56" s="26">
        <v>16.274510245661137</v>
      </c>
      <c r="Q56" s="26">
        <v>4</v>
      </c>
      <c r="R56" s="26">
        <v>0</v>
      </c>
      <c r="S56" s="26">
        <v>0</v>
      </c>
      <c r="T56" s="26">
        <v>6.8836051685964517</v>
      </c>
      <c r="U56" s="26">
        <v>4</v>
      </c>
      <c r="V56" s="26">
        <v>0</v>
      </c>
      <c r="W56" s="26">
        <v>0</v>
      </c>
      <c r="X56" s="26">
        <v>9.4129119723738803</v>
      </c>
      <c r="Y56" s="26">
        <v>4</v>
      </c>
      <c r="Z56" s="26">
        <v>0</v>
      </c>
      <c r="AA56" s="26">
        <v>0</v>
      </c>
      <c r="AB56" s="26">
        <v>0</v>
      </c>
      <c r="AC56" s="26">
        <v>0</v>
      </c>
      <c r="AD56" s="26">
        <v>0</v>
      </c>
      <c r="AE56" s="26">
        <v>0</v>
      </c>
      <c r="AF56" s="200">
        <v>41.184525853057579</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25.53</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25.53</v>
      </c>
      <c r="Y59" s="211">
        <v>4</v>
      </c>
      <c r="Z59" s="211">
        <v>0</v>
      </c>
      <c r="AA59" s="211">
        <v>0</v>
      </c>
      <c r="AB59" s="211">
        <v>0</v>
      </c>
      <c r="AC59" s="211">
        <v>0</v>
      </c>
      <c r="AD59" s="211">
        <v>0</v>
      </c>
      <c r="AE59" s="211">
        <v>0</v>
      </c>
      <c r="AF59" s="200">
        <v>25.53</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41.184525853057586</v>
      </c>
      <c r="D64" s="221">
        <v>0</v>
      </c>
      <c r="E64" s="221">
        <v>0</v>
      </c>
      <c r="F64" s="221">
        <v>0</v>
      </c>
      <c r="G64" s="221">
        <v>0</v>
      </c>
      <c r="H64" s="221">
        <v>0</v>
      </c>
      <c r="I64" s="221">
        <v>0</v>
      </c>
      <c r="J64" s="221">
        <v>0</v>
      </c>
      <c r="K64" s="221">
        <v>0</v>
      </c>
      <c r="L64" s="221">
        <v>8.6134984664261118</v>
      </c>
      <c r="M64" s="221">
        <v>4</v>
      </c>
      <c r="N64" s="221">
        <v>0</v>
      </c>
      <c r="O64" s="221">
        <v>0</v>
      </c>
      <c r="P64" s="221">
        <v>16.274510245661137</v>
      </c>
      <c r="Q64" s="221">
        <v>4</v>
      </c>
      <c r="R64" s="221">
        <v>0</v>
      </c>
      <c r="S64" s="221">
        <v>0</v>
      </c>
      <c r="T64" s="221">
        <v>6.8836051685964517</v>
      </c>
      <c r="U64" s="221">
        <v>4</v>
      </c>
      <c r="V64" s="221">
        <v>0</v>
      </c>
      <c r="W64" s="221">
        <v>0</v>
      </c>
      <c r="X64" s="221">
        <v>9.4129119723738803</v>
      </c>
      <c r="Y64" s="221">
        <v>4</v>
      </c>
      <c r="Z64" s="221">
        <v>0</v>
      </c>
      <c r="AA64" s="221">
        <v>0</v>
      </c>
      <c r="AB64" s="221">
        <v>0</v>
      </c>
      <c r="AC64" s="221">
        <v>0</v>
      </c>
      <c r="AD64" s="221">
        <v>0</v>
      </c>
      <c r="AE64" s="221">
        <v>0</v>
      </c>
      <c r="AF64" s="200">
        <v>41.184525853057579</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O_К2_22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537</v>
      </c>
      <c r="C26" s="157" t="s">
        <v>538</v>
      </c>
      <c r="D26" s="157">
        <v>2028</v>
      </c>
      <c r="E26" s="157" t="s">
        <v>84</v>
      </c>
      <c r="F26" s="157" t="s">
        <v>84</v>
      </c>
      <c r="G26" s="157">
        <v>0</v>
      </c>
      <c r="H26" s="157" t="s">
        <v>84</v>
      </c>
      <c r="I26" s="157">
        <v>0</v>
      </c>
      <c r="J26" s="157" t="s">
        <v>84</v>
      </c>
      <c r="K26" s="157" t="s">
        <v>84</v>
      </c>
      <c r="L26" s="157">
        <v>0</v>
      </c>
      <c r="M26" s="157" t="s">
        <v>84</v>
      </c>
      <c r="N26" s="157">
        <v>0</v>
      </c>
      <c r="O26" s="157" t="s">
        <v>539</v>
      </c>
      <c r="P26" s="157" t="s">
        <v>539</v>
      </c>
      <c r="Q26" s="157" t="s">
        <v>539</v>
      </c>
      <c r="R26" s="157" t="s">
        <v>539</v>
      </c>
      <c r="S26" s="157" t="s">
        <v>539</v>
      </c>
      <c r="T26" s="157" t="s">
        <v>539</v>
      </c>
      <c r="U26" s="157" t="s">
        <v>539</v>
      </c>
      <c r="V26" s="157" t="s">
        <v>539</v>
      </c>
      <c r="W26" s="157" t="s">
        <v>539</v>
      </c>
      <c r="X26" s="157" t="s">
        <v>539</v>
      </c>
      <c r="Y26" s="157" t="s">
        <v>539</v>
      </c>
      <c r="Z26" s="157" t="s">
        <v>539</v>
      </c>
      <c r="AA26" s="157" t="s">
        <v>539</v>
      </c>
      <c r="AB26" s="157" t="s">
        <v>539</v>
      </c>
      <c r="AC26" s="157" t="s">
        <v>539</v>
      </c>
      <c r="AD26" s="157" t="s">
        <v>539</v>
      </c>
      <c r="AE26" s="157" t="s">
        <v>539</v>
      </c>
      <c r="AF26" s="157" t="s">
        <v>539</v>
      </c>
      <c r="AG26" s="157" t="s">
        <v>539</v>
      </c>
      <c r="AH26" s="157" t="s">
        <v>539</v>
      </c>
      <c r="AI26" s="157" t="s">
        <v>539</v>
      </c>
      <c r="AJ26" s="157" t="s">
        <v>539</v>
      </c>
      <c r="AK26" s="157" t="s">
        <v>539</v>
      </c>
      <c r="AL26" s="157" t="s">
        <v>539</v>
      </c>
      <c r="AM26" s="157" t="s">
        <v>539</v>
      </c>
      <c r="AN26" s="157" t="s">
        <v>539</v>
      </c>
      <c r="AO26" s="157" t="s">
        <v>539</v>
      </c>
      <c r="AP26" s="157" t="s">
        <v>539</v>
      </c>
      <c r="AQ26" s="158" t="s">
        <v>539</v>
      </c>
      <c r="AR26" s="157" t="s">
        <v>539</v>
      </c>
      <c r="AS26" s="157" t="s">
        <v>539</v>
      </c>
      <c r="AT26" s="157" t="s">
        <v>539</v>
      </c>
      <c r="AU26" s="157" t="s">
        <v>539</v>
      </c>
      <c r="AV26" s="157" t="s">
        <v>539</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O_К2_22</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45.75" thickBot="1" x14ac:dyDescent="0.3">
      <c r="A21" s="167" t="s">
        <v>469</v>
      </c>
      <c r="B21" s="168" t="s">
        <v>540</v>
      </c>
    </row>
    <row r="22" spans="1:2" s="134" customFormat="1" ht="16.5" thickBot="1" x14ac:dyDescent="0.3">
      <c r="A22" s="167" t="s">
        <v>470</v>
      </c>
      <c r="B22" s="168" t="s">
        <v>541</v>
      </c>
    </row>
    <row r="23" spans="1:2" s="134" customFormat="1" ht="16.5" thickBot="1" x14ac:dyDescent="0.3">
      <c r="A23" s="167" t="s">
        <v>471</v>
      </c>
      <c r="B23" s="168" t="s">
        <v>538</v>
      </c>
    </row>
    <row r="24" spans="1:2" s="134" customFormat="1" ht="16.5" thickBot="1" x14ac:dyDescent="0.3">
      <c r="A24" s="167" t="s">
        <v>472</v>
      </c>
      <c r="B24" s="168" t="s">
        <v>542</v>
      </c>
    </row>
    <row r="25" spans="1:2" s="134" customFormat="1" ht="16.5" thickBot="1" x14ac:dyDescent="0.3">
      <c r="A25" s="169" t="s">
        <v>473</v>
      </c>
      <c r="B25" s="168">
        <v>2028</v>
      </c>
    </row>
    <row r="26" spans="1:2" s="134" customFormat="1" ht="16.5" thickBot="1" x14ac:dyDescent="0.3">
      <c r="A26" s="170" t="s">
        <v>474</v>
      </c>
      <c r="B26" s="168" t="s">
        <v>543</v>
      </c>
    </row>
    <row r="27" spans="1:2" s="134" customFormat="1" ht="29.25" thickBot="1" x14ac:dyDescent="0.3">
      <c r="A27" s="171" t="s">
        <v>475</v>
      </c>
      <c r="B27" s="172">
        <v>43.265075094562619</v>
      </c>
    </row>
    <row r="28" spans="1:2" s="134" customFormat="1" ht="16.5" thickBot="1" x14ac:dyDescent="0.3">
      <c r="A28" s="173" t="s">
        <v>476</v>
      </c>
      <c r="B28" s="172" t="s">
        <v>544</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545</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546</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546</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547</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547</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537</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548</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549</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550</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O_К2_22</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O_К2_22</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8"/>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O_К2_22</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v>1</v>
      </c>
      <c r="B25" s="17" t="s">
        <v>523</v>
      </c>
      <c r="C25" s="17" t="s">
        <v>523</v>
      </c>
      <c r="D25" s="17" t="s">
        <v>524</v>
      </c>
      <c r="E25" s="17" t="s">
        <v>523</v>
      </c>
      <c r="F25" s="17">
        <v>10</v>
      </c>
      <c r="G25" s="17">
        <v>10</v>
      </c>
      <c r="H25" s="17">
        <v>10</v>
      </c>
      <c r="I25" s="17">
        <v>10</v>
      </c>
      <c r="J25" s="17">
        <v>1969</v>
      </c>
      <c r="K25" s="17">
        <v>1</v>
      </c>
      <c r="L25" s="17">
        <v>1</v>
      </c>
      <c r="M25" s="17" t="s">
        <v>525</v>
      </c>
      <c r="N25" s="17" t="s">
        <v>526</v>
      </c>
      <c r="O25" s="17" t="s">
        <v>527</v>
      </c>
      <c r="P25" s="17" t="s">
        <v>528</v>
      </c>
      <c r="Q25" s="17">
        <v>12.16</v>
      </c>
      <c r="R25" s="17">
        <v>12.16</v>
      </c>
      <c r="S25" s="17" t="s">
        <v>86</v>
      </c>
      <c r="T25" s="17" t="s">
        <v>86</v>
      </c>
      <c r="U25" s="17" t="s">
        <v>86</v>
      </c>
      <c r="V25" s="17" t="s">
        <v>529</v>
      </c>
      <c r="W25" s="17" t="s">
        <v>529</v>
      </c>
      <c r="X25" s="17" t="s">
        <v>530</v>
      </c>
      <c r="Y25" s="17" t="s">
        <v>531</v>
      </c>
      <c r="Z25" s="17" t="s">
        <v>84</v>
      </c>
      <c r="AA25" s="17" t="s">
        <v>84</v>
      </c>
    </row>
    <row r="26" spans="1:27" s="33" customFormat="1" ht="31.5" x14ac:dyDescent="0.25">
      <c r="A26" s="43">
        <v>2</v>
      </c>
      <c r="B26" s="17" t="s">
        <v>532</v>
      </c>
      <c r="C26" s="17" t="s">
        <v>532</v>
      </c>
      <c r="D26" s="17" t="s">
        <v>524</v>
      </c>
      <c r="E26" s="17" t="s">
        <v>532</v>
      </c>
      <c r="F26" s="17">
        <v>10</v>
      </c>
      <c r="G26" s="17">
        <v>10</v>
      </c>
      <c r="H26" s="17">
        <v>10</v>
      </c>
      <c r="I26" s="17">
        <v>10</v>
      </c>
      <c r="J26" s="17">
        <v>1976</v>
      </c>
      <c r="K26" s="17">
        <v>1</v>
      </c>
      <c r="L26" s="17">
        <v>1</v>
      </c>
      <c r="M26" s="17" t="s">
        <v>525</v>
      </c>
      <c r="N26" s="17" t="s">
        <v>526</v>
      </c>
      <c r="O26" s="17" t="s">
        <v>527</v>
      </c>
      <c r="P26" s="17" t="s">
        <v>528</v>
      </c>
      <c r="Q26" s="17">
        <v>10.119999999999999</v>
      </c>
      <c r="R26" s="17">
        <v>10.119999999999999</v>
      </c>
      <c r="S26" s="17" t="s">
        <v>86</v>
      </c>
      <c r="T26" s="17" t="s">
        <v>86</v>
      </c>
      <c r="U26" s="17" t="s">
        <v>86</v>
      </c>
      <c r="V26" s="17" t="s">
        <v>529</v>
      </c>
      <c r="W26" s="17" t="s">
        <v>529</v>
      </c>
      <c r="X26" s="17" t="s">
        <v>533</v>
      </c>
      <c r="Y26" s="17" t="s">
        <v>531</v>
      </c>
      <c r="Z26" s="17" t="s">
        <v>84</v>
      </c>
      <c r="AA26" s="17" t="s">
        <v>84</v>
      </c>
    </row>
    <row r="27" spans="1:27" s="33" customFormat="1" ht="47.25" x14ac:dyDescent="0.25">
      <c r="A27" s="43">
        <v>3</v>
      </c>
      <c r="B27" s="17" t="s">
        <v>534</v>
      </c>
      <c r="C27" s="17" t="s">
        <v>534</v>
      </c>
      <c r="D27" s="17" t="s">
        <v>524</v>
      </c>
      <c r="E27" s="17" t="s">
        <v>534</v>
      </c>
      <c r="F27" s="17">
        <v>10</v>
      </c>
      <c r="G27" s="17">
        <v>10</v>
      </c>
      <c r="H27" s="17">
        <v>10</v>
      </c>
      <c r="I27" s="17">
        <v>10</v>
      </c>
      <c r="J27" s="17">
        <v>1971</v>
      </c>
      <c r="K27" s="17">
        <v>1</v>
      </c>
      <c r="L27" s="17">
        <v>1</v>
      </c>
      <c r="M27" s="17" t="s">
        <v>535</v>
      </c>
      <c r="N27" s="17" t="s">
        <v>526</v>
      </c>
      <c r="O27" s="17" t="s">
        <v>527</v>
      </c>
      <c r="P27" s="17" t="s">
        <v>528</v>
      </c>
      <c r="Q27" s="17">
        <v>3.35</v>
      </c>
      <c r="R27" s="17">
        <v>3.35</v>
      </c>
      <c r="S27" s="17" t="s">
        <v>86</v>
      </c>
      <c r="T27" s="17" t="s">
        <v>86</v>
      </c>
      <c r="U27" s="17" t="s">
        <v>86</v>
      </c>
      <c r="V27" s="17" t="s">
        <v>529</v>
      </c>
      <c r="W27" s="17" t="s">
        <v>529</v>
      </c>
      <c r="X27" s="17" t="s">
        <v>536</v>
      </c>
      <c r="Y27" s="17" t="s">
        <v>531</v>
      </c>
      <c r="Z27" s="17" t="s">
        <v>84</v>
      </c>
      <c r="AA27" s="17" t="s">
        <v>84</v>
      </c>
    </row>
    <row r="28" spans="1:27" s="36" customFormat="1" ht="12.75" x14ac:dyDescent="0.2">
      <c r="A28" s="44"/>
      <c r="B28" s="44"/>
      <c r="C28"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O_К2_22</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562</v>
      </c>
    </row>
    <row r="23" spans="1:3" ht="42.75" customHeight="1" x14ac:dyDescent="0.25">
      <c r="A23" s="49" t="s">
        <v>16</v>
      </c>
      <c r="B23" s="50" t="s">
        <v>138</v>
      </c>
      <c r="C23" s="25" t="s">
        <v>540</v>
      </c>
    </row>
    <row r="24" spans="1:3" ht="63" customHeight="1" x14ac:dyDescent="0.25">
      <c r="A24" s="49" t="s">
        <v>18</v>
      </c>
      <c r="B24" s="50" t="s">
        <v>139</v>
      </c>
      <c r="C24" s="25" t="s">
        <v>542</v>
      </c>
    </row>
    <row r="25" spans="1:3" ht="63" customHeight="1" x14ac:dyDescent="0.25">
      <c r="A25" s="49" t="s">
        <v>20</v>
      </c>
      <c r="B25" s="50" t="s">
        <v>140</v>
      </c>
      <c r="C25" s="25" t="s">
        <v>190</v>
      </c>
    </row>
    <row r="26" spans="1:3" ht="42.75" customHeight="1" x14ac:dyDescent="0.25">
      <c r="A26" s="49" t="s">
        <v>22</v>
      </c>
      <c r="B26" s="50" t="s">
        <v>141</v>
      </c>
      <c r="C26" s="25" t="s">
        <v>563</v>
      </c>
    </row>
    <row r="27" spans="1:3" ht="42.75" customHeight="1" x14ac:dyDescent="0.25">
      <c r="A27" s="49" t="s">
        <v>24</v>
      </c>
      <c r="B27" s="50" t="s">
        <v>142</v>
      </c>
      <c r="C27" s="25" t="s">
        <v>564</v>
      </c>
    </row>
    <row r="28" spans="1:3" ht="42.75" customHeight="1" x14ac:dyDescent="0.25">
      <c r="A28" s="49" t="s">
        <v>26</v>
      </c>
      <c r="B28" s="50" t="s">
        <v>143</v>
      </c>
      <c r="C28" s="25">
        <v>2025</v>
      </c>
    </row>
    <row r="29" spans="1:3" ht="42.75" customHeight="1" x14ac:dyDescent="0.25">
      <c r="A29" s="49" t="s">
        <v>28</v>
      </c>
      <c r="B29" s="47" t="s">
        <v>144</v>
      </c>
      <c r="C29" s="25">
        <v>2028</v>
      </c>
    </row>
    <row r="30" spans="1:3" ht="42.75" customHeight="1" x14ac:dyDescent="0.25">
      <c r="A30" s="49" t="s">
        <v>30</v>
      </c>
      <c r="B30" s="47" t="s">
        <v>145</v>
      </c>
      <c r="C30" s="25"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O_К2_22</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O_К2_22</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O_К2_22</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36054229.245468847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19656693.9237203</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1030120.8355848242</v>
      </c>
      <c r="E65" s="109">
        <f t="shared" si="10"/>
        <v>1030120.8355848242</v>
      </c>
      <c r="F65" s="109">
        <f t="shared" si="10"/>
        <v>1030120.8355848242</v>
      </c>
      <c r="G65" s="109">
        <f t="shared" si="10"/>
        <v>1030120.8355848242</v>
      </c>
      <c r="H65" s="109">
        <f t="shared" si="10"/>
        <v>1030120.8355848242</v>
      </c>
      <c r="I65" s="109">
        <f t="shared" si="10"/>
        <v>1030120.8355848242</v>
      </c>
      <c r="J65" s="109">
        <f t="shared" si="10"/>
        <v>1030120.8355848242</v>
      </c>
      <c r="K65" s="109">
        <f t="shared" si="10"/>
        <v>1030120.8355848242</v>
      </c>
      <c r="L65" s="109">
        <f t="shared" si="10"/>
        <v>1030120.8355848242</v>
      </c>
      <c r="M65" s="109">
        <f t="shared" si="10"/>
        <v>1030120.8355848242</v>
      </c>
      <c r="N65" s="109">
        <f t="shared" si="10"/>
        <v>1030120.8355848242</v>
      </c>
      <c r="O65" s="109">
        <f t="shared" si="10"/>
        <v>1030120.8355848242</v>
      </c>
      <c r="P65" s="109">
        <f t="shared" si="10"/>
        <v>1030120.8355848242</v>
      </c>
      <c r="Q65" s="109">
        <f t="shared" si="10"/>
        <v>1030120.8355848242</v>
      </c>
      <c r="R65" s="109">
        <f t="shared" si="10"/>
        <v>1030120.8355848242</v>
      </c>
      <c r="S65" s="109">
        <f t="shared" si="10"/>
        <v>1030120.8355848242</v>
      </c>
      <c r="T65" s="109">
        <f t="shared" si="10"/>
        <v>1030120.8355848242</v>
      </c>
      <c r="U65" s="109">
        <f t="shared" si="10"/>
        <v>1030120.8355848242</v>
      </c>
      <c r="V65" s="109">
        <f t="shared" si="10"/>
        <v>1030120.8355848242</v>
      </c>
      <c r="W65" s="109">
        <f t="shared" si="10"/>
        <v>1030120.8355848242</v>
      </c>
    </row>
    <row r="66" spans="1:23" ht="11.25" customHeight="1" x14ac:dyDescent="0.25">
      <c r="A66" s="74" t="s">
        <v>238</v>
      </c>
      <c r="B66" s="109">
        <f>IF(AND(B45&gt;$B$92,B45&lt;=$B$92+$B$27),B65,0)</f>
        <v>0</v>
      </c>
      <c r="C66" s="109">
        <f t="shared" ref="C66:W66" si="11">IF(AND(C45&gt;$B$92,C45&lt;=$B$92+$B$27),C65+B66,0)</f>
        <v>0</v>
      </c>
      <c r="D66" s="109">
        <f t="shared" si="11"/>
        <v>1030120.8355848242</v>
      </c>
      <c r="E66" s="109">
        <f t="shared" si="11"/>
        <v>2060241.6711696484</v>
      </c>
      <c r="F66" s="109">
        <f t="shared" si="11"/>
        <v>3090362.5067544729</v>
      </c>
      <c r="G66" s="109">
        <f t="shared" si="11"/>
        <v>4120483.3423392968</v>
      </c>
      <c r="H66" s="109">
        <f t="shared" si="11"/>
        <v>5150604.1779241208</v>
      </c>
      <c r="I66" s="109">
        <f t="shared" si="11"/>
        <v>6180725.0135089448</v>
      </c>
      <c r="J66" s="109">
        <f t="shared" si="11"/>
        <v>7210845.8490937687</v>
      </c>
      <c r="K66" s="109">
        <f t="shared" si="11"/>
        <v>8240966.6846785927</v>
      </c>
      <c r="L66" s="109">
        <f t="shared" si="11"/>
        <v>9271087.5202634167</v>
      </c>
      <c r="M66" s="109">
        <f t="shared" si="11"/>
        <v>10301208.355848242</v>
      </c>
      <c r="N66" s="109">
        <f t="shared" si="11"/>
        <v>11331329.191433067</v>
      </c>
      <c r="O66" s="109">
        <f t="shared" si="11"/>
        <v>12361450.027017891</v>
      </c>
      <c r="P66" s="109">
        <f t="shared" si="11"/>
        <v>13391570.862602716</v>
      </c>
      <c r="Q66" s="109">
        <f t="shared" si="11"/>
        <v>14421691.698187541</v>
      </c>
      <c r="R66" s="109">
        <f t="shared" si="11"/>
        <v>15451812.533772366</v>
      </c>
      <c r="S66" s="109">
        <f t="shared" si="11"/>
        <v>16481933.369357191</v>
      </c>
      <c r="T66" s="109">
        <f t="shared" si="11"/>
        <v>17512054.204942014</v>
      </c>
      <c r="U66" s="109">
        <f t="shared" si="11"/>
        <v>18542175.040526837</v>
      </c>
      <c r="V66" s="109">
        <f t="shared" si="11"/>
        <v>19572295.87611166</v>
      </c>
      <c r="W66" s="109">
        <f t="shared" si="11"/>
        <v>20602416.711696483</v>
      </c>
    </row>
    <row r="67" spans="1:23" ht="25.5" customHeight="1" x14ac:dyDescent="0.25">
      <c r="A67" s="110" t="s">
        <v>239</v>
      </c>
      <c r="B67" s="106">
        <f t="shared" ref="B67:W67" si="12">B64-B65</f>
        <v>0</v>
      </c>
      <c r="C67" s="106">
        <f t="shared" si="12"/>
        <v>1867174.4212495829</v>
      </c>
      <c r="D67" s="106">
        <f>D64-D65</f>
        <v>967909.78887786577</v>
      </c>
      <c r="E67" s="106">
        <f t="shared" si="12"/>
        <v>1163635.7232471451</v>
      </c>
      <c r="F67" s="106">
        <f t="shared" si="12"/>
        <v>1378836.0010497996</v>
      </c>
      <c r="G67" s="106">
        <f t="shared" si="12"/>
        <v>1615475.7861573182</v>
      </c>
      <c r="H67" s="106">
        <f t="shared" si="12"/>
        <v>1875720.959953001</v>
      </c>
      <c r="I67" s="106">
        <f t="shared" si="12"/>
        <v>2161958.831508725</v>
      </c>
      <c r="J67" s="106">
        <f t="shared" si="12"/>
        <v>2476821.0026014829</v>
      </c>
      <c r="K67" s="106">
        <f t="shared" si="12"/>
        <v>2823208.6132986005</v>
      </c>
      <c r="L67" s="106">
        <f t="shared" si="12"/>
        <v>3204320.2176148472</v>
      </c>
      <c r="M67" s="106">
        <f t="shared" si="12"/>
        <v>3623682.5650336435</v>
      </c>
      <c r="N67" s="106">
        <f t="shared" si="12"/>
        <v>4085184.5927552152</v>
      </c>
      <c r="O67" s="106">
        <f t="shared" si="12"/>
        <v>4593114.9656818444</v>
      </c>
      <c r="P67" s="106">
        <f t="shared" si="12"/>
        <v>5152203.5367014576</v>
      </c>
      <c r="Q67" s="106">
        <f t="shared" si="12"/>
        <v>5767667.1391466847</v>
      </c>
      <c r="R67" s="106">
        <f t="shared" si="12"/>
        <v>6445260.166787521</v>
      </c>
      <c r="S67" s="106">
        <f t="shared" si="12"/>
        <v>7191330.4448042335</v>
      </c>
      <c r="T67" s="106">
        <f t="shared" si="12"/>
        <v>8012880.948372799</v>
      </c>
      <c r="U67" s="106">
        <f t="shared" si="12"/>
        <v>8917637.9843200296</v>
      </c>
      <c r="V67" s="106">
        <f t="shared" si="12"/>
        <v>9914126.5163687784</v>
      </c>
      <c r="W67" s="106">
        <f t="shared" si="12"/>
        <v>11011753.38645933</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967909.78887786577</v>
      </c>
      <c r="E69" s="105">
        <f>E67+E68</f>
        <v>1163635.7232471451</v>
      </c>
      <c r="F69" s="105">
        <f t="shared" ref="F69:W69" si="14">F67-F68</f>
        <v>1378836.0010497996</v>
      </c>
      <c r="G69" s="105">
        <f t="shared" si="14"/>
        <v>1615475.7861573182</v>
      </c>
      <c r="H69" s="105">
        <f t="shared" si="14"/>
        <v>1875720.959953001</v>
      </c>
      <c r="I69" s="105">
        <f t="shared" si="14"/>
        <v>2161958.831508725</v>
      </c>
      <c r="J69" s="105">
        <f t="shared" si="14"/>
        <v>2476821.0026014829</v>
      </c>
      <c r="K69" s="105">
        <f t="shared" si="14"/>
        <v>2823208.6132986005</v>
      </c>
      <c r="L69" s="105">
        <f t="shared" si="14"/>
        <v>3204320.2176148472</v>
      </c>
      <c r="M69" s="105">
        <f t="shared" si="14"/>
        <v>3623682.5650336435</v>
      </c>
      <c r="N69" s="105">
        <f t="shared" si="14"/>
        <v>4085184.5927552152</v>
      </c>
      <c r="O69" s="105">
        <f t="shared" si="14"/>
        <v>4593114.9656818444</v>
      </c>
      <c r="P69" s="105">
        <f t="shared" si="14"/>
        <v>5152203.5367014576</v>
      </c>
      <c r="Q69" s="105">
        <f t="shared" si="14"/>
        <v>5767667.1391466847</v>
      </c>
      <c r="R69" s="105">
        <f t="shared" si="14"/>
        <v>6445260.166787521</v>
      </c>
      <c r="S69" s="105">
        <f t="shared" si="14"/>
        <v>7191330.4448042335</v>
      </c>
      <c r="T69" s="105">
        <f t="shared" si="14"/>
        <v>8012880.948372799</v>
      </c>
      <c r="U69" s="105">
        <f t="shared" si="14"/>
        <v>8917637.9843200296</v>
      </c>
      <c r="V69" s="105">
        <f t="shared" si="14"/>
        <v>9914126.5163687784</v>
      </c>
      <c r="W69" s="105">
        <f t="shared" si="14"/>
        <v>11011753.38645933</v>
      </c>
    </row>
    <row r="70" spans="1:23" ht="12" customHeight="1" x14ac:dyDescent="0.25">
      <c r="A70" s="74" t="s">
        <v>209</v>
      </c>
      <c r="B70" s="102">
        <f t="shared" ref="B70:W70" si="15">-IF(B69&gt;0, B69*$B$35, 0)</f>
        <v>0</v>
      </c>
      <c r="C70" s="102">
        <f t="shared" si="15"/>
        <v>-373434.88424991659</v>
      </c>
      <c r="D70" s="102">
        <f t="shared" si="15"/>
        <v>-193581.95777557316</v>
      </c>
      <c r="E70" s="102">
        <f t="shared" si="15"/>
        <v>-232727.14464942901</v>
      </c>
      <c r="F70" s="102">
        <f t="shared" si="15"/>
        <v>-275767.20020995993</v>
      </c>
      <c r="G70" s="102">
        <f t="shared" si="15"/>
        <v>-323095.15723146364</v>
      </c>
      <c r="H70" s="102">
        <f t="shared" si="15"/>
        <v>-375144.1919906002</v>
      </c>
      <c r="I70" s="102">
        <f t="shared" si="15"/>
        <v>-432391.76630174502</v>
      </c>
      <c r="J70" s="102">
        <f t="shared" si="15"/>
        <v>-495364.20052029658</v>
      </c>
      <c r="K70" s="102">
        <f t="shared" si="15"/>
        <v>-564641.72265972011</v>
      </c>
      <c r="L70" s="102">
        <f t="shared" si="15"/>
        <v>-640864.04352296947</v>
      </c>
      <c r="M70" s="102">
        <f t="shared" si="15"/>
        <v>-724736.51300672872</v>
      </c>
      <c r="N70" s="102">
        <f t="shared" si="15"/>
        <v>-817036.91855104314</v>
      </c>
      <c r="O70" s="102">
        <f t="shared" si="15"/>
        <v>-918622.99313636892</v>
      </c>
      <c r="P70" s="102">
        <f t="shared" si="15"/>
        <v>-1030440.7073402916</v>
      </c>
      <c r="Q70" s="102">
        <f t="shared" si="15"/>
        <v>-1153533.4278293371</v>
      </c>
      <c r="R70" s="102">
        <f t="shared" si="15"/>
        <v>-1289052.0333575043</v>
      </c>
      <c r="S70" s="102">
        <f t="shared" si="15"/>
        <v>-1438266.0889608469</v>
      </c>
      <c r="T70" s="102">
        <f t="shared" si="15"/>
        <v>-1602576.18967456</v>
      </c>
      <c r="U70" s="102">
        <f t="shared" si="15"/>
        <v>-1783527.596864006</v>
      </c>
      <c r="V70" s="102">
        <f t="shared" si="15"/>
        <v>-1982825.3032737558</v>
      </c>
      <c r="W70" s="102">
        <f t="shared" si="15"/>
        <v>-2202350.6772918659</v>
      </c>
    </row>
    <row r="71" spans="1:23" ht="12.75" customHeight="1" thickBot="1" x14ac:dyDescent="0.3">
      <c r="A71" s="111" t="s">
        <v>242</v>
      </c>
      <c r="B71" s="112">
        <f t="shared" ref="B71:W71" si="16">B69+B70</f>
        <v>0</v>
      </c>
      <c r="C71" s="112">
        <f>C69+C70</f>
        <v>1493739.5369996664</v>
      </c>
      <c r="D71" s="112">
        <f t="shared" si="16"/>
        <v>774327.83110229264</v>
      </c>
      <c r="E71" s="112">
        <f t="shared" si="16"/>
        <v>930908.57859771606</v>
      </c>
      <c r="F71" s="112">
        <f t="shared" si="16"/>
        <v>1103068.8008398397</v>
      </c>
      <c r="G71" s="112">
        <f t="shared" si="16"/>
        <v>1292380.6289258546</v>
      </c>
      <c r="H71" s="112">
        <f t="shared" si="16"/>
        <v>1500576.7679624008</v>
      </c>
      <c r="I71" s="112">
        <f t="shared" si="16"/>
        <v>1729567.0652069799</v>
      </c>
      <c r="J71" s="112">
        <f t="shared" si="16"/>
        <v>1981456.8020811863</v>
      </c>
      <c r="K71" s="112">
        <f t="shared" si="16"/>
        <v>2258566.8906388804</v>
      </c>
      <c r="L71" s="112">
        <f t="shared" si="16"/>
        <v>2563456.1740918779</v>
      </c>
      <c r="M71" s="112">
        <f t="shared" si="16"/>
        <v>2898946.0520269149</v>
      </c>
      <c r="N71" s="112">
        <f t="shared" si="16"/>
        <v>3268147.6742041721</v>
      </c>
      <c r="O71" s="112">
        <f t="shared" si="16"/>
        <v>3674491.9725454757</v>
      </c>
      <c r="P71" s="112">
        <f t="shared" si="16"/>
        <v>4121762.8293611659</v>
      </c>
      <c r="Q71" s="112">
        <f t="shared" si="16"/>
        <v>4614133.7113173474</v>
      </c>
      <c r="R71" s="112">
        <f t="shared" si="16"/>
        <v>5156208.1334300172</v>
      </c>
      <c r="S71" s="112">
        <f t="shared" si="16"/>
        <v>5753064.3558433866</v>
      </c>
      <c r="T71" s="112">
        <f t="shared" si="16"/>
        <v>6410304.758698239</v>
      </c>
      <c r="U71" s="112">
        <f t="shared" si="16"/>
        <v>7134110.3874560241</v>
      </c>
      <c r="V71" s="112">
        <f t="shared" si="16"/>
        <v>7931301.2130950224</v>
      </c>
      <c r="W71" s="112">
        <f t="shared" si="16"/>
        <v>8809402.7091674637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967909.78887786577</v>
      </c>
      <c r="E74" s="106">
        <f t="shared" si="18"/>
        <v>1163635.7232471451</v>
      </c>
      <c r="F74" s="106">
        <f t="shared" si="18"/>
        <v>1378836.0010497996</v>
      </c>
      <c r="G74" s="106">
        <f t="shared" si="18"/>
        <v>1615475.7861573182</v>
      </c>
      <c r="H74" s="106">
        <f t="shared" si="18"/>
        <v>1875720.959953001</v>
      </c>
      <c r="I74" s="106">
        <f t="shared" si="18"/>
        <v>2161958.831508725</v>
      </c>
      <c r="J74" s="106">
        <f t="shared" si="18"/>
        <v>2476821.0026014829</v>
      </c>
      <c r="K74" s="106">
        <f t="shared" si="18"/>
        <v>2823208.6132986005</v>
      </c>
      <c r="L74" s="106">
        <f t="shared" si="18"/>
        <v>3204320.2176148472</v>
      </c>
      <c r="M74" s="106">
        <f t="shared" si="18"/>
        <v>3623682.5650336435</v>
      </c>
      <c r="N74" s="106">
        <f t="shared" si="18"/>
        <v>4085184.5927552152</v>
      </c>
      <c r="O74" s="106">
        <f t="shared" si="18"/>
        <v>4593114.9656818444</v>
      </c>
      <c r="P74" s="106">
        <f t="shared" si="18"/>
        <v>5152203.5367014576</v>
      </c>
      <c r="Q74" s="106">
        <f t="shared" si="18"/>
        <v>5767667.1391466847</v>
      </c>
      <c r="R74" s="106">
        <f t="shared" si="18"/>
        <v>6445260.166787521</v>
      </c>
      <c r="S74" s="106">
        <f t="shared" si="18"/>
        <v>7191330.4448042335</v>
      </c>
      <c r="T74" s="106">
        <f t="shared" si="18"/>
        <v>8012880.948372799</v>
      </c>
      <c r="U74" s="106">
        <f t="shared" si="18"/>
        <v>8917637.9843200296</v>
      </c>
      <c r="V74" s="106">
        <f t="shared" si="18"/>
        <v>9914126.5163687784</v>
      </c>
      <c r="W74" s="106">
        <f t="shared" si="18"/>
        <v>11011753.38645933</v>
      </c>
    </row>
    <row r="75" spans="1:23" ht="12" customHeight="1" x14ac:dyDescent="0.25">
      <c r="A75" s="74" t="s">
        <v>237</v>
      </c>
      <c r="B75" s="102">
        <f t="shared" ref="B75:W75" si="19">B65</f>
        <v>0</v>
      </c>
      <c r="C75" s="102">
        <f t="shared" si="19"/>
        <v>0</v>
      </c>
      <c r="D75" s="102">
        <f t="shared" si="19"/>
        <v>1030120.8355848242</v>
      </c>
      <c r="E75" s="102">
        <f t="shared" si="19"/>
        <v>1030120.8355848242</v>
      </c>
      <c r="F75" s="102">
        <f t="shared" si="19"/>
        <v>1030120.8355848242</v>
      </c>
      <c r="G75" s="102">
        <f t="shared" si="19"/>
        <v>1030120.8355848242</v>
      </c>
      <c r="H75" s="102">
        <f t="shared" si="19"/>
        <v>1030120.8355848242</v>
      </c>
      <c r="I75" s="102">
        <f t="shared" si="19"/>
        <v>1030120.8355848242</v>
      </c>
      <c r="J75" s="102">
        <f t="shared" si="19"/>
        <v>1030120.8355848242</v>
      </c>
      <c r="K75" s="102">
        <f t="shared" si="19"/>
        <v>1030120.8355848242</v>
      </c>
      <c r="L75" s="102">
        <f t="shared" si="19"/>
        <v>1030120.8355848242</v>
      </c>
      <c r="M75" s="102">
        <f t="shared" si="19"/>
        <v>1030120.8355848242</v>
      </c>
      <c r="N75" s="102">
        <f t="shared" si="19"/>
        <v>1030120.8355848242</v>
      </c>
      <c r="O75" s="102">
        <f t="shared" si="19"/>
        <v>1030120.8355848242</v>
      </c>
      <c r="P75" s="102">
        <f t="shared" si="19"/>
        <v>1030120.8355848242</v>
      </c>
      <c r="Q75" s="102">
        <f t="shared" si="19"/>
        <v>1030120.8355848242</v>
      </c>
      <c r="R75" s="102">
        <f t="shared" si="19"/>
        <v>1030120.8355848242</v>
      </c>
      <c r="S75" s="102">
        <f t="shared" si="19"/>
        <v>1030120.8355848242</v>
      </c>
      <c r="T75" s="102">
        <f t="shared" si="19"/>
        <v>1030120.8355848242</v>
      </c>
      <c r="U75" s="102">
        <f t="shared" si="19"/>
        <v>1030120.8355848242</v>
      </c>
      <c r="V75" s="102">
        <f t="shared" si="19"/>
        <v>1030120.8355848242</v>
      </c>
      <c r="W75" s="102">
        <f t="shared" si="19"/>
        <v>1030120.8355848242</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-193581.95777557319</v>
      </c>
      <c r="E77" s="109">
        <f>IF(SUM($B$70:E70)+SUM($B$77:D77)&gt;0,0,SUM($B$70:E70)-SUM($B$77:D77))</f>
        <v>-232727.14464942901</v>
      </c>
      <c r="F77" s="109">
        <f>IF(SUM($B$70:F70)+SUM($B$77:E77)&gt;0,0,SUM($B$70:F70)-SUM($B$77:E77))</f>
        <v>-275767.20020995988</v>
      </c>
      <c r="G77" s="109">
        <f>IF(SUM($B$70:G70)+SUM($B$77:F77)&gt;0,0,SUM($B$70:G70)-SUM($B$77:F77))</f>
        <v>-323095.15723146359</v>
      </c>
      <c r="H77" s="109">
        <f>IF(SUM($B$70:H70)+SUM($B$77:G77)&gt;0,0,SUM($B$70:H70)-SUM($B$77:G77))</f>
        <v>-375144.1919906002</v>
      </c>
      <c r="I77" s="109">
        <f>IF(SUM($B$70:I70)+SUM($B$77:H77)&gt;0,0,SUM($B$70:I70)-SUM($B$77:H77))</f>
        <v>-432391.76630174485</v>
      </c>
      <c r="J77" s="109">
        <f>IF(SUM($B$70:J70)+SUM($B$77:I77)&gt;0,0,SUM($B$70:J70)-SUM($B$77:I77))</f>
        <v>-495364.20052029658</v>
      </c>
      <c r="K77" s="109">
        <f>IF(SUM($B$70:K70)+SUM($B$77:J77)&gt;0,0,SUM($B$70:K70)-SUM($B$77:J77))</f>
        <v>-564641.72265972011</v>
      </c>
      <c r="L77" s="109">
        <f>IF(SUM($B$70:L70)+SUM($B$77:K77)&gt;0,0,SUM($B$70:L70)-SUM($B$77:K77))</f>
        <v>-640864.04352296935</v>
      </c>
      <c r="M77" s="109">
        <f>IF(SUM($B$70:M70)+SUM($B$77:L77)&gt;0,0,SUM($B$70:M70)-SUM($B$77:L77))</f>
        <v>-724736.51300672907</v>
      </c>
      <c r="N77" s="109">
        <f>IF(SUM($B$70:N70)+SUM($B$77:M77)&gt;0,0,SUM($B$70:N70)-SUM($B$77:M77))</f>
        <v>-817036.91855104268</v>
      </c>
      <c r="O77" s="109">
        <f>IF(SUM($B$70:O70)+SUM($B$77:N77)&gt;0,0,SUM($B$70:O70)-SUM($B$77:N77))</f>
        <v>-918622.99313636869</v>
      </c>
      <c r="P77" s="109">
        <f>IF(SUM($B$70:P70)+SUM($B$77:O77)&gt;0,0,SUM($B$70:P70)-SUM($B$77:O77))</f>
        <v>-1030440.7073402917</v>
      </c>
      <c r="Q77" s="109">
        <f>IF(SUM($B$70:Q70)+SUM($B$77:P77)&gt;0,0,SUM($B$70:Q70)-SUM($B$77:P77))</f>
        <v>-1153533.4278293373</v>
      </c>
      <c r="R77" s="109">
        <f>IF(SUM($B$70:R70)+SUM($B$77:Q77)&gt;0,0,SUM($B$70:R70)-SUM($B$77:Q77))</f>
        <v>-1289052.0333575048</v>
      </c>
      <c r="S77" s="109">
        <f>IF(SUM($B$70:S70)+SUM($B$77:R77)&gt;0,0,SUM($B$70:S70)-SUM($B$77:R77))</f>
        <v>-1438266.0889608469</v>
      </c>
      <c r="T77" s="109">
        <f>IF(SUM($B$70:T70)+SUM($B$77:S77)&gt;0,0,SUM($B$70:T70)-SUM($B$77:S77))</f>
        <v>-1602576.18967456</v>
      </c>
      <c r="U77" s="109">
        <f>IF(SUM($B$70:U70)+SUM($B$77:T77)&gt;0,0,SUM($B$70:U70)-SUM($B$77:T77))</f>
        <v>-1783527.5968640056</v>
      </c>
      <c r="V77" s="109">
        <f>IF(SUM($B$70:V70)+SUM($B$77:U77)&gt;0,0,SUM($B$70:V70)-SUM($B$77:U77))</f>
        <v>-1982825.3032737561</v>
      </c>
      <c r="W77" s="109">
        <f>IF(SUM($B$70:W70)+SUM($B$77:V77)&gt;0,0,SUM($B$70:W70)-SUM($B$77:V77))</f>
        <v>-2202350.6772918664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1791328.15501133</v>
      </c>
      <c r="E82" s="106">
        <f t="shared" si="24"/>
        <v>1941457.8320892204</v>
      </c>
      <c r="F82" s="106">
        <f t="shared" si="24"/>
        <v>2111670.6199880065</v>
      </c>
      <c r="G82" s="106">
        <f t="shared" si="24"/>
        <v>2298838.4973435351</v>
      </c>
      <c r="H82" s="106">
        <f t="shared" si="24"/>
        <v>2504674.0975112645</v>
      </c>
      <c r="I82" s="106">
        <f t="shared" si="24"/>
        <v>2731065.1249798401</v>
      </c>
      <c r="J82" s="106">
        <f t="shared" si="24"/>
        <v>2980092.4319003425</v>
      </c>
      <c r="K82" s="106">
        <f t="shared" si="24"/>
        <v>3254049.9764976008</v>
      </c>
      <c r="L82" s="106">
        <f t="shared" si="24"/>
        <v>3555466.8605886851</v>
      </c>
      <c r="M82" s="106">
        <f t="shared" si="24"/>
        <v>3887131.6642134669</v>
      </c>
      <c r="N82" s="106">
        <f t="shared" si="24"/>
        <v>4252119.3183604479</v>
      </c>
      <c r="O82" s="106">
        <f t="shared" si="24"/>
        <v>4653820.7821812443</v>
      </c>
      <c r="P82" s="106">
        <f t="shared" si="24"/>
        <v>5095975.8191876365</v>
      </c>
      <c r="Q82" s="106">
        <f t="shared" si="24"/>
        <v>5582709.1980012562</v>
      </c>
      <c r="R82" s="106">
        <f t="shared" si="24"/>
        <v>6118570.6775943646</v>
      </c>
      <c r="S82" s="106">
        <f t="shared" si="24"/>
        <v>6708579.1749701472</v>
      </c>
      <c r="T82" s="106">
        <f t="shared" si="24"/>
        <v>7358271.5552698141</v>
      </c>
      <c r="U82" s="106">
        <f t="shared" si="24"/>
        <v>8073756.5307897339</v>
      </c>
      <c r="V82" s="106">
        <f t="shared" si="24"/>
        <v>8861774.2068185806</v>
      </c>
      <c r="W82" s="106">
        <f t="shared" si="24"/>
        <v>9729761.8690868411</v>
      </c>
    </row>
    <row r="83" spans="1:23" ht="12" customHeight="1" x14ac:dyDescent="0.25">
      <c r="A83" s="94" t="s">
        <v>249</v>
      </c>
      <c r="B83" s="106">
        <f>SUM($B$82:B82)</f>
        <v>0</v>
      </c>
      <c r="C83" s="106">
        <f>SUM(B82:C82)</f>
        <v>977375.2548747079</v>
      </c>
      <c r="D83" s="106">
        <f>SUM(B82:D82)</f>
        <v>2768703.4098860379</v>
      </c>
      <c r="E83" s="106">
        <f>SUM($B$82:E82)</f>
        <v>4710161.2419752581</v>
      </c>
      <c r="F83" s="106">
        <f>SUM($B$82:F82)</f>
        <v>6821831.8619632646</v>
      </c>
      <c r="G83" s="106">
        <f>SUM($B$82:G82)</f>
        <v>9120670.3593067992</v>
      </c>
      <c r="H83" s="106">
        <f>SUM($B$82:H82)</f>
        <v>11625344.456818063</v>
      </c>
      <c r="I83" s="106">
        <f>SUM($B$82:I82)</f>
        <v>14356409.581797903</v>
      </c>
      <c r="J83" s="106">
        <f>SUM($B$82:J82)</f>
        <v>17336502.013698246</v>
      </c>
      <c r="K83" s="106">
        <f>SUM($B$82:K82)</f>
        <v>20590551.990195848</v>
      </c>
      <c r="L83" s="106">
        <f>SUM($B$82:L82)</f>
        <v>24146018.850784533</v>
      </c>
      <c r="M83" s="106">
        <f>SUM($B$82:M82)</f>
        <v>28033150.514998</v>
      </c>
      <c r="N83" s="106">
        <f>SUM($B$82:N82)</f>
        <v>32285269.833358448</v>
      </c>
      <c r="O83" s="106">
        <f>SUM($B$82:O82)</f>
        <v>36939090.615539692</v>
      </c>
      <c r="P83" s="106">
        <f>SUM($B$82:P82)</f>
        <v>42035066.434727326</v>
      </c>
      <c r="Q83" s="106">
        <f>SUM($B$82:Q82)</f>
        <v>47617775.632728584</v>
      </c>
      <c r="R83" s="106">
        <f>SUM($B$82:R82)</f>
        <v>53736346.310322948</v>
      </c>
      <c r="S83" s="106">
        <f>SUM($B$82:S82)</f>
        <v>60444925.485293098</v>
      </c>
      <c r="T83" s="106">
        <f>SUM($B$82:T82)</f>
        <v>67803197.040562913</v>
      </c>
      <c r="U83" s="106">
        <f>SUM($B$82:U82)</f>
        <v>75876953.571352646</v>
      </c>
      <c r="V83" s="106">
        <f>SUM($B$82:V82)</f>
        <v>84738727.778171226</v>
      </c>
      <c r="W83" s="106">
        <f>SUM($B$82:W82)</f>
        <v>94468489.647258073</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1585246.1548772834</v>
      </c>
      <c r="E85" s="106">
        <f t="shared" si="26"/>
        <v>1520446.2621107532</v>
      </c>
      <c r="F85" s="106">
        <f t="shared" si="26"/>
        <v>1463493.6658597304</v>
      </c>
      <c r="G85" s="106">
        <f t="shared" si="26"/>
        <v>1409920.7023311073</v>
      </c>
      <c r="H85" s="106">
        <f t="shared" si="26"/>
        <v>1359436.7528646907</v>
      </c>
      <c r="I85" s="106">
        <f t="shared" si="26"/>
        <v>1311781.1791543225</v>
      </c>
      <c r="J85" s="106">
        <f t="shared" si="26"/>
        <v>1266720.0075265653</v>
      </c>
      <c r="K85" s="106">
        <f t="shared" si="26"/>
        <v>1224042.9891966269</v>
      </c>
      <c r="L85" s="106">
        <f t="shared" si="26"/>
        <v>1183560.9934841422</v>
      </c>
      <c r="M85" s="106">
        <f t="shared" si="26"/>
        <v>1145103.6959094023</v>
      </c>
      <c r="N85" s="106">
        <f t="shared" si="26"/>
        <v>1108517.5274610543</v>
      </c>
      <c r="O85" s="106">
        <f t="shared" si="26"/>
        <v>1073663.8551944604</v>
      </c>
      <c r="P85" s="106">
        <f t="shared" si="26"/>
        <v>1040417.3677436196</v>
      </c>
      <c r="Q85" s="106">
        <f t="shared" si="26"/>
        <v>1008664.6423597853</v>
      </c>
      <c r="R85" s="106">
        <f t="shared" si="26"/>
        <v>978302.87277204811</v>
      </c>
      <c r="S85" s="106">
        <f t="shared" si="26"/>
        <v>949238.73953909788</v>
      </c>
      <c r="T85" s="106">
        <f t="shared" si="26"/>
        <v>921387.40666261408</v>
      </c>
      <c r="U85" s="106">
        <f t="shared" si="26"/>
        <v>894671.63009262399</v>
      </c>
      <c r="V85" s="106">
        <f t="shared" si="26"/>
        <v>869020.96540140442</v>
      </c>
      <c r="W85" s="106">
        <f t="shared" si="26"/>
        <v>844371.06335972075</v>
      </c>
    </row>
    <row r="86" spans="1:23" ht="21.75" customHeight="1" x14ac:dyDescent="0.25">
      <c r="A86" s="110" t="s">
        <v>252</v>
      </c>
      <c r="B86" s="106">
        <f>SUM(B85)</f>
        <v>0</v>
      </c>
      <c r="C86" s="106">
        <f t="shared" ref="C86:W86" si="27">C85+B86</f>
        <v>977375.2548747079</v>
      </c>
      <c r="D86" s="106">
        <f t="shared" si="27"/>
        <v>2562621.4097519913</v>
      </c>
      <c r="E86" s="106">
        <f t="shared" si="27"/>
        <v>4083067.6718627447</v>
      </c>
      <c r="F86" s="106">
        <f t="shared" si="27"/>
        <v>5546561.3377224747</v>
      </c>
      <c r="G86" s="106">
        <f t="shared" si="27"/>
        <v>6956482.0400535818</v>
      </c>
      <c r="H86" s="106">
        <f t="shared" si="27"/>
        <v>8315918.7929182723</v>
      </c>
      <c r="I86" s="106">
        <f t="shared" si="27"/>
        <v>9627699.9720725939</v>
      </c>
      <c r="J86" s="106">
        <f t="shared" si="27"/>
        <v>10894419.979599159</v>
      </c>
      <c r="K86" s="106">
        <f t="shared" si="27"/>
        <v>12118462.968795786</v>
      </c>
      <c r="L86" s="106">
        <f t="shared" si="27"/>
        <v>13302023.962279927</v>
      </c>
      <c r="M86" s="106">
        <f t="shared" si="27"/>
        <v>14447127.65818933</v>
      </c>
      <c r="N86" s="106">
        <f t="shared" si="27"/>
        <v>15555645.185650384</v>
      </c>
      <c r="O86" s="106">
        <f t="shared" si="27"/>
        <v>16629309.040844845</v>
      </c>
      <c r="P86" s="106">
        <f t="shared" si="27"/>
        <v>17669726.408588465</v>
      </c>
      <c r="Q86" s="106">
        <f t="shared" si="27"/>
        <v>18678391.050948251</v>
      </c>
      <c r="R86" s="106">
        <f t="shared" si="27"/>
        <v>19656693.9237203</v>
      </c>
      <c r="S86" s="106">
        <f t="shared" si="27"/>
        <v>20605932.663259398</v>
      </c>
      <c r="T86" s="106">
        <f t="shared" si="27"/>
        <v>21527320.069922011</v>
      </c>
      <c r="U86" s="106">
        <f t="shared" si="27"/>
        <v>22421991.700014636</v>
      </c>
      <c r="V86" s="106">
        <f t="shared" si="27"/>
        <v>23291012.66541604</v>
      </c>
      <c r="W86" s="106">
        <f t="shared" si="27"/>
        <v>24135383.728775762</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O_К2_22</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10 кВ № 4; 6 ПС Ирень, ВЛ№9 ПС Кунгур-тяговая (замена неизолированного провода на защищенный СИП L - 25,53 км. Расширение просеки трассы ВЛ 10 кВ)</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46918</v>
      </c>
      <c r="D32" s="145">
        <v>46918</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46948</v>
      </c>
      <c r="D35" s="145">
        <v>46948</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46978</v>
      </c>
      <c r="D37" s="145">
        <v>46978</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47008</v>
      </c>
      <c r="D39" s="145">
        <v>47008</v>
      </c>
      <c r="E39" s="145" t="s">
        <v>84</v>
      </c>
      <c r="F39" s="145" t="s">
        <v>84</v>
      </c>
      <c r="G39" s="146"/>
      <c r="H39" s="146"/>
      <c r="I39" s="146" t="s">
        <v>259</v>
      </c>
      <c r="J39" s="146" t="s">
        <v>259</v>
      </c>
    </row>
    <row r="40" spans="1:10" s="4" customFormat="1" x14ac:dyDescent="0.25">
      <c r="A40" s="139" t="s">
        <v>304</v>
      </c>
      <c r="B40" s="148" t="s">
        <v>305</v>
      </c>
      <c r="C40" s="145">
        <v>47018</v>
      </c>
      <c r="D40" s="145">
        <v>47018</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47048</v>
      </c>
      <c r="D42" s="145">
        <v>47048</v>
      </c>
      <c r="E42" s="145" t="s">
        <v>84</v>
      </c>
      <c r="F42" s="145" t="s">
        <v>84</v>
      </c>
      <c r="G42" s="146"/>
      <c r="H42" s="146"/>
      <c r="I42" s="146" t="s">
        <v>259</v>
      </c>
      <c r="J42" s="146" t="s">
        <v>259</v>
      </c>
    </row>
    <row r="43" spans="1:10" s="4" customFormat="1" x14ac:dyDescent="0.25">
      <c r="A43" s="139" t="s">
        <v>309</v>
      </c>
      <c r="B43" s="148" t="s">
        <v>310</v>
      </c>
      <c r="C43" s="145">
        <v>47048</v>
      </c>
      <c r="D43" s="145">
        <v>47048</v>
      </c>
      <c r="E43" s="145" t="s">
        <v>84</v>
      </c>
      <c r="F43" s="145" t="s">
        <v>84</v>
      </c>
      <c r="G43" s="146"/>
      <c r="H43" s="146"/>
      <c r="I43" s="146" t="s">
        <v>259</v>
      </c>
      <c r="J43" s="146" t="s">
        <v>259</v>
      </c>
    </row>
    <row r="44" spans="1:10" s="4" customFormat="1" x14ac:dyDescent="0.25">
      <c r="A44" s="139" t="s">
        <v>311</v>
      </c>
      <c r="B44" s="148" t="s">
        <v>312</v>
      </c>
      <c r="C44" s="145">
        <v>47058</v>
      </c>
      <c r="D44" s="145">
        <v>47058</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47088</v>
      </c>
      <c r="D47" s="145">
        <v>47088</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47102</v>
      </c>
      <c r="D49" s="145">
        <v>47102</v>
      </c>
      <c r="E49" s="145" t="s">
        <v>84</v>
      </c>
      <c r="F49" s="145" t="s">
        <v>84</v>
      </c>
      <c r="G49" s="146"/>
      <c r="H49" s="146"/>
      <c r="I49" s="146" t="s">
        <v>259</v>
      </c>
      <c r="J49" s="146" t="s">
        <v>259</v>
      </c>
    </row>
    <row r="50" spans="1:10" s="4" customFormat="1" ht="78.75" x14ac:dyDescent="0.25">
      <c r="A50" s="139" t="s">
        <v>322</v>
      </c>
      <c r="B50" s="148" t="s">
        <v>323</v>
      </c>
      <c r="C50" s="145">
        <v>47102</v>
      </c>
      <c r="D50" s="145">
        <v>47102</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47102</v>
      </c>
      <c r="D52" s="145">
        <v>47102</v>
      </c>
      <c r="E52" s="145" t="s">
        <v>84</v>
      </c>
      <c r="F52" s="145" t="s">
        <v>84</v>
      </c>
      <c r="G52" s="146"/>
      <c r="H52" s="146"/>
      <c r="I52" s="146" t="s">
        <v>259</v>
      </c>
      <c r="J52" s="146" t="s">
        <v>259</v>
      </c>
    </row>
    <row r="53" spans="1:10" s="4" customFormat="1" ht="31.5" x14ac:dyDescent="0.25">
      <c r="A53" s="139" t="s">
        <v>328</v>
      </c>
      <c r="B53" s="149" t="s">
        <v>329</v>
      </c>
      <c r="C53" s="145">
        <v>47102</v>
      </c>
      <c r="D53" s="145">
        <v>47102</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2024-10-29T06:52:37Z</dcterms:created>
  <dcterms:modified xsi:type="dcterms:W3CDTF">2025-05-08T09:15:59Z</dcterms:modified>
</cp:coreProperties>
</file>